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виконання_додаток 4" sheetId="1" r:id="rId1"/>
    <sheet name="Звіт виконання_2023_додаток 5" sheetId="2" r:id="rId2"/>
  </sheets>
  <definedNames>
    <definedName name="_xlnm.Print_Area" localSheetId="1">'Звіт виконання_2023_додаток 5'!$A$1:$O$27</definedName>
    <definedName name="_xlnm.Print_Area" localSheetId="0">'Звіт виконання_додаток 4'!$A$1:$Q$128</definedName>
  </definedNames>
  <calcPr fullCalcOnLoad="1"/>
</workbook>
</file>

<file path=xl/sharedStrings.xml><?xml version="1.0" encoding="utf-8"?>
<sst xmlns="http://schemas.openxmlformats.org/spreadsheetml/2006/main" count="288" uniqueCount="152">
  <si>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</si>
  <si>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</si>
  <si>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</si>
  <si>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</si>
  <si>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</si>
  <si>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</si>
  <si>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</si>
  <si>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</si>
  <si>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</si>
  <si>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</si>
  <si>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</si>
  <si>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</si>
  <si>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</si>
  <si>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</si>
  <si>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</si>
  <si>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</si>
  <si>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</si>
  <si>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</si>
  <si>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</si>
  <si>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</si>
  <si>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</si>
  <si>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</si>
  <si>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</si>
  <si>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</si>
  <si>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</si>
  <si>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</si>
  <si>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</si>
  <si>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</si>
  <si>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</si>
  <si>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</si>
  <si>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</si>
  <si>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</si>
  <si>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</si>
  <si>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</si>
  <si>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</si>
  <si>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</si>
  <si>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</si>
  <si>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</si>
  <si>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</si>
  <si>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</si>
  <si>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</si>
  <si>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</si>
  <si>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Чернігівська міська рада</t>
  </si>
  <si>
    <t>Бюджетні асигнування з урахуванням змін , тис. грн</t>
  </si>
  <si>
    <t>Проведені видатки, тис. грн</t>
  </si>
  <si>
    <t>2021-2027</t>
  </si>
  <si>
    <t>Разом: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</si>
  <si>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</si>
  <si>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Новобілоуська сільська рада</t>
  </si>
  <si>
    <t>Носівська міська рада</t>
  </si>
  <si>
    <t>Парафіївська селищна рада</t>
  </si>
  <si>
    <t>Ріпкинська селищна рада</t>
  </si>
  <si>
    <t>Семенівська міська рада</t>
  </si>
  <si>
    <t>Сновська міська рада</t>
  </si>
  <si>
    <t>Сухополов'янська сільська рада</t>
  </si>
  <si>
    <t>Розробка регіонального плану управління відходами. Коригування</t>
  </si>
  <si>
    <t>Здійснення державного моніторингу в галузі охорони атмосферного повітря зони "Чернігівська"</t>
  </si>
  <si>
    <t>Проведення щорічного обласного екологічного конкурсу "Одна планета - одне майбутнє" та екофестивалю</t>
  </si>
  <si>
    <t>Визначення токсичності поверхневих вод</t>
  </si>
  <si>
    <t>Державна установа "Чернігівський обласний центр контролю та профілактичних хвороб Міністерства охорони здоров'я України"</t>
  </si>
  <si>
    <t>ФОП Царік О.І.</t>
  </si>
  <si>
    <t>Забезпечення екологічно безпечного збирання, перевезення, зберігання, оброблення, утилізація, видалення, знешкодження і захоронення непридатних до використання хімічних засобів захисту рослин</t>
  </si>
  <si>
    <t>Розпорядник коштів обласного фонду охорони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</si>
  <si>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охорони навколишнього природного середовища - Носівська міська рада</t>
  </si>
  <si>
    <t>Розпорядник коштів обласного фонду охорони навколишнього природного середовища - Парафіївська селищна рада</t>
  </si>
  <si>
    <t>Розпорядник коштів обласного фонду охорони навколишнього природного середовища - Ріпкинська селищна рада</t>
  </si>
  <si>
    <t>Розпорядник коштів обласного фонду охорони навколишнього природного середовища - Семенівська міська рада</t>
  </si>
  <si>
    <t>Розпорядник коштів обласного фонду охорони навколишнього природного середовища - Сновська міська рада</t>
  </si>
  <si>
    <t>Розпорядник коштів обласного фонду охорони навколишнього природного середовища - Сухополов'янська сільська рада</t>
  </si>
  <si>
    <t>Розпорядник коштів обласного фонду охорони навколишнього природного середовища - Чернігівська міська рада</t>
  </si>
  <si>
    <t xml:space="preserve"> </t>
  </si>
  <si>
    <t>Програма охорони навколишнього природного середовища Чернігівської області на 2021-2027 роки, затверджена рішенням сесії обласної ради від 26 лютого  2021 року</t>
  </si>
  <si>
    <t>Інформація про виконання регіональних програм у 2023 році</t>
  </si>
  <si>
    <t>Фінансове забезпечення програм у 2023 році</t>
  </si>
  <si>
    <t>Передбачений обсяг фінансування на 2023 рік</t>
  </si>
  <si>
    <t>Найменування головного розпорядника коштів у 2023 році</t>
  </si>
  <si>
    <t>Очікувані обсяги фінансування з обласного бюджету на 2024 рік</t>
  </si>
  <si>
    <t xml:space="preserve">Департамент екології та природних ресурсів Чернігівської ОДА; Бахмацька,Ніжинська, Носівська, Семенівська, Сновська, Чернігівська міські ради; Варвинська, Дмитрівська, Добрянська, Любецька, Олишівська, Парафіївська,  Ріпкинська,Срібнянська селищні ради;  Іванівська,  Новобілоуська, Сухополов'янська сільські ради. </t>
  </si>
  <si>
    <t>Департамент екології та природних ресурсів Чернігівської  ОДА</t>
  </si>
  <si>
    <t>Бахмацька міська рада</t>
  </si>
  <si>
    <t>Варвинська селищна рада</t>
  </si>
  <si>
    <t>Дмитрівська селищна рада</t>
  </si>
  <si>
    <t>Добрянська селищна рада</t>
  </si>
  <si>
    <t>Іванівська сільська рада</t>
  </si>
  <si>
    <t>Любецька селищна рада</t>
  </si>
  <si>
    <t>Олишівська селищна рада</t>
  </si>
  <si>
    <t>Срібнянська селищна рада</t>
  </si>
  <si>
    <t>Холминська селищна рада</t>
  </si>
  <si>
    <t>Ніжинська міська рада</t>
  </si>
  <si>
    <t>Звіт про виконання регіональної програми за 2023 рік (станом на 01.01.2024)</t>
  </si>
  <si>
    <t>2023 рік</t>
  </si>
  <si>
    <t>найменування програми, дата і номер рішення обласної ради про її затвердження</t>
  </si>
  <si>
    <t>4.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</si>
  <si>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</si>
  <si>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 xml:space="preserve"> (назва програми)</t>
  </si>
  <si>
    <t>Забезпечено контроль за станом атмосферного повітря області, зокрема проведено 540 досліджень за 11-ма показниками в 4 населених пунктах (м.Ніжин, м.Прилуки, м.Бахмач, м.Корюківка).</t>
  </si>
  <si>
    <t>Захід перенесено на 2024 рік, оскільки ще не затверджено Національний план управління відходами до 2030 року.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</si>
  <si>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на території Чернігівської області</t>
  </si>
  <si>
    <t>Забезпечено утилізацію 711,928 тис.ламп розжарювання, обміняних в процесі реалізації урядової програми зі створення сприятливих умов для забезпечення ефективного споживання електричної енергії в Україні.</t>
  </si>
  <si>
    <t>ТОВ "Іскра-Транс-Логік", ТОВ "Центр управління відходами"</t>
  </si>
  <si>
    <t>Конкурс "Одна планета - одне майбутнє" проведено в рамках інформаційно-виховної кампанії з підвищення екологічної культури та свідомості населення. Участь у конкурсі взяло 15 закладів освіти  області. Усього надійшло 55 робіт від 29 учасників. До нагородження представлено 29 осіб (І, ІІ, ІІІ місця у 3-х номінаціях за двома віковими категоріями). Закуплено цінні призи та грамоти.</t>
  </si>
  <si>
    <t>КП "Чернігівводоканал"</t>
  </si>
  <si>
    <t>Розпорядник коштів обласного фонду охорони навколишнього природного середовища - Бахмацька міська рада</t>
  </si>
  <si>
    <t>Вивезено на утилізацію 7,3 тонн ХЗЗР, які зберігалися на території Бахмацької громади.</t>
  </si>
  <si>
    <t>Розпорядник коштів обласного фонду охорони навколишнього природного середовища - Варвинська селищна рада</t>
  </si>
  <si>
    <t>Розпорядник коштів обласного фонду охорони навколишнього природного середовища - Дмитрівська селищна рада</t>
  </si>
  <si>
    <t>Розроблено 2 проєкти землеустрою щодо організації і встановлення меж територій та об'єктів природно-заповідного фонду на території Дмитрівської громади.</t>
  </si>
  <si>
    <t>Розпорядник коштів обласного фонду охорони навколишнього природного середовища - Добрянська селищна рада</t>
  </si>
  <si>
    <t>Розроблено 1 проєкт землеустрою щодо організації і встановлення меж територій та об'єктів природно-заповідного фонду на території Добрянської громади.</t>
  </si>
  <si>
    <t>Розпорядник коштів обласного фонду охорони навколишнього природного середовища - Іванівська селищна рада</t>
  </si>
  <si>
    <t>Розроблення проєктів землеустрою щодо організації і встановлення меж  територій та об'єктів природно-заповідного фонду</t>
  </si>
  <si>
    <t>Вивезено на утилізацію 8,7 тонн ХЗЗР, які зберігалися на території Варвинської громади.</t>
  </si>
  <si>
    <t>Розроблення проєкту землеустрою щодо організації і встановлення меж  територій та об'єктів природно-заповідного фонду</t>
  </si>
  <si>
    <t>Розроблено 2 проєкти землеустрою щодо організації і встановлення меж територій та об'єктів природно-заповідного фонду на території Іванівської громади.</t>
  </si>
  <si>
    <t xml:space="preserve">Забезпечення екологічно безпечного збирання й перевезення відходів </t>
  </si>
  <si>
    <t>Розпочато ліквідацію стихійного сміттєзвалища на території Іванівської громади. Через погодні умови захід перенесено на 2024 рік.</t>
  </si>
  <si>
    <t>Розпорядник коштів обласного фонду охорони навколишнього природного середовища - Любецька селищна рада</t>
  </si>
  <si>
    <t>Розроблено 2 проєкти землеустрою щодо організації і встановлення меж територій та об'єктів природно-заповідного фонду на території Любецької громади.</t>
  </si>
  <si>
    <t>Розпорядник коштів обласного фонду охорони навколишнього природного середовища - Новобілоуська сільська  рада</t>
  </si>
  <si>
    <t>Вивезено на утилізацію 0,5 тонн ХЗЗР, які зберігалися на території Новобілоуської громади.</t>
  </si>
  <si>
    <t>Розроблено 1 проєкт землеустрою щодо організації і встановлення меж територій та об'єктів природно-заповідного фонду на території Новобілоуської  громади.</t>
  </si>
  <si>
    <t>Вивезено на утилізацію 2,5 тонни ХЗЗР, які зберігалися на території Носівської громади.</t>
  </si>
  <si>
    <t>Розпорядник коштів обласного фонду охорони навколишнього природного середовища - Олишівська селищна рада</t>
  </si>
  <si>
    <t>Розроблено 1 проєкт землеустрою щодо організації і встановлення меж територій та об'єктів природно-заповідного фонду на території Олишівської  громади.</t>
  </si>
  <si>
    <t>Вивезено на утилізацію 6 тонн ХЗЗР, які зберігалися на території Парафіївської громади.</t>
  </si>
  <si>
    <t>Вивезено на утилізацію 3,2 тонн ХЗЗР, які зберігалися на території Ріпкинської  громади.</t>
  </si>
  <si>
    <t>Вивезено на утилізацію 5,8 тонн ХЗЗР, які зберігалися на території Семенівської  громади.</t>
  </si>
  <si>
    <t>Вивезено на утилізацію 3 тонни ХЗЗР, які зберігалися на території Сновської громади.</t>
  </si>
  <si>
    <t>Вивезено на утилізацію 2  тонни ХЗЗР, які зберігалися на території Сухополов'янської громади.</t>
  </si>
  <si>
    <t>Розроблено 4 проєкти землеустрою щодо організації і встановлення меж територій та об'єктів природно-заповідного фонду на території Сухополов'янської громади.</t>
  </si>
  <si>
    <t>Розпорядник коштів обласного фонду охорони навколишнього природного середовища - Срібнянська селищна рада</t>
  </si>
  <si>
    <t>Вивезено на утилізацію 0,8  тонн  ХЗЗР, які зберігалися на території Срібнянської громади.</t>
  </si>
  <si>
    <t>Розпорядник коштів обласного фонду охорони навколишнього природного середовища - Холминська селищна рада</t>
  </si>
  <si>
    <t>Захід не реалізовувався. Потребує  приведення у відповідність землевпорядна документація Корюківського лісгоспу, землі якого межують із заказником.</t>
  </si>
  <si>
    <t>Розпорядник коштів обласного фонду охорони навколишнього природного середовища - Ніжинська міська рада</t>
  </si>
  <si>
    <t xml:space="preserve">Придбання консольного фекального насосного агрегату з пристроєм керування для заміни на каналізаційній госп. насосній станції очисних споруд КП "Ніжинське управління водопровідного каналізаційного господарства" у с. Ніжинське Ніжинського району </t>
  </si>
  <si>
    <t>Придбання консольного фекального насосного агрегату з пристроєм керування для заміни на каналізаційній  насосній станції "Прогрес" КП "Ніжинське управління водопровідного каналізаційного господарства" у м.Ніжин Чернігівської області</t>
  </si>
  <si>
    <t>Придбано та замінено насосне обладнання на території Ніжинської громади.</t>
  </si>
  <si>
    <t>Разом у 2023 році</t>
  </si>
  <si>
    <t xml:space="preserve">Реконструкція мереж зливової каналізації по вул. Гонча від вул. Юрія Мезенцева  та облаштування гідротехнічної споруди ( з попереднім очищенням зливового стоку) на впадінні зливового колектору у річку Стрижень (в районі Чорториївського яру) в  м. Чернігів ( в т.ч. оплата проєктно-вишукувальних робіт та державної експертизи) </t>
  </si>
  <si>
    <t xml:space="preserve">ТОВ «Інжинірингова компанія "УКРЕНЕРГО"»              </t>
  </si>
  <si>
    <t xml:space="preserve">Реконструкція мереж зливової каналізації з облаштуванням гідротехнічної споруди ( з попереднім очищенням зливового стоку) на впадінні зливового колектору у річку Стрижень (в районі вул.Волонтерів) в  м. Чернігів ( в т.ч. оплата проєктно-вишукувальних робіт та державної експертизи) </t>
  </si>
  <si>
    <t>Виконані роботи з розробки техніко-економічного обгрунтування (ТЕО) по об'єкту. ТЕО пройшло комплексну експертизу та отримано позитивний висновок.  Робочий проєкт по об'єкту розроблено.</t>
  </si>
  <si>
    <t>ТОВ "ЕКО НОВА "</t>
  </si>
  <si>
    <t>ФОП "Дорошенко І.В."</t>
  </si>
  <si>
    <t>ФОП "Аксіома"</t>
  </si>
  <si>
    <t>ФОП "Захарченко С.В."</t>
  </si>
  <si>
    <t>ФОП "Кузьменко В.І."</t>
  </si>
  <si>
    <t>ФОП "Пінчук"</t>
  </si>
  <si>
    <t>ДП "Черніігвський науково-дослідний та проектний інститут землеустрою"</t>
  </si>
  <si>
    <t>ФОП "Шевчук Г.Б."</t>
  </si>
  <si>
    <t>ТОВ "ПВП НАСОСЕНЕРГОПРОМ"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</si>
</sst>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#,##0.000"/>
    <numFmt numFmtId="204" formatCode="#,##0.000;[Red]#,##0.000"/>
    <numFmt numFmtId="205" formatCode="#,##0.00;[Red]#,##0.00"/>
    <numFmt numFmtId="206" formatCode="0.00;[Red]0.00"/>
    <numFmt numFmtId="207" formatCode="0.000;[Red]0.000"/>
    <numFmt numFmtId="208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2" fontId="51" fillId="0" borderId="0" xfId="0" applyNumberFormat="1" applyFont="1" applyFill="1" applyAlignment="1">
      <alignment/>
    </xf>
    <xf numFmtId="0" fontId="60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194" fontId="4" fillId="0" borderId="12" xfId="0" applyNumberFormat="1" applyFont="1" applyFill="1" applyBorder="1" applyAlignment="1">
      <alignment horizontal="center" vertical="center" wrapText="1"/>
    </xf>
    <xf numFmtId="194" fontId="3" fillId="0" borderId="2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3" fillId="0" borderId="25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9" xfId="0" applyFill="1" applyBorder="1" applyAlignment="1">
      <alignment/>
    </xf>
    <xf numFmtId="2" fontId="64" fillId="0" borderId="10" xfId="0" applyNumberFormat="1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2" fontId="66" fillId="0" borderId="31" xfId="0" applyNumberFormat="1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2" fontId="66" fillId="0" borderId="21" xfId="0" applyNumberFormat="1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justify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horizontal="center" vertical="center" wrapText="1"/>
    </xf>
    <xf numFmtId="194" fontId="4" fillId="0" borderId="2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vertical="top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94" fontId="4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206" fontId="5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 wrapText="1"/>
    </xf>
    <xf numFmtId="205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37" xfId="0" applyFont="1" applyFill="1" applyBorder="1" applyAlignment="1">
      <alignment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194" fontId="4" fillId="33" borderId="20" xfId="0" applyNumberFormat="1" applyFont="1" applyFill="1" applyBorder="1" applyAlignment="1">
      <alignment horizontal="center" vertical="center" wrapText="1"/>
    </xf>
    <xf numFmtId="2" fontId="4" fillId="33" borderId="41" xfId="0" applyNumberFormat="1" applyFont="1" applyFill="1" applyBorder="1" applyAlignment="1">
      <alignment horizontal="center" vertical="center" wrapText="1"/>
    </xf>
    <xf numFmtId="194" fontId="4" fillId="33" borderId="4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47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60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23" xfId="0" applyFont="1" applyFill="1" applyBorder="1" applyAlignment="1">
      <alignment horizontal="center" vertical="center" textRotation="90" wrapText="1"/>
    </xf>
    <xf numFmtId="0" fontId="60" fillId="0" borderId="2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top" wrapText="1"/>
    </xf>
    <xf numFmtId="0" fontId="71" fillId="0" borderId="52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textRotation="90" wrapText="1"/>
    </xf>
    <xf numFmtId="0" fontId="60" fillId="0" borderId="26" xfId="0" applyFont="1" applyFill="1" applyBorder="1" applyAlignment="1">
      <alignment horizontal="center" vertical="center" textRotation="90" wrapText="1"/>
    </xf>
    <xf numFmtId="0" fontId="60" fillId="0" borderId="34" xfId="0" applyFont="1" applyFill="1" applyBorder="1" applyAlignment="1">
      <alignment horizontal="center" vertic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view="pageBreakPreview" zoomScale="90" zoomScaleNormal="90" zoomScaleSheetLayoutView="90" zoomScalePageLayoutView="0" workbookViewId="0" topLeftCell="C83">
      <selection activeCell="E88" sqref="E88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11.7109375" style="1" customWidth="1"/>
    <col min="5" max="5" width="15.00390625" style="1" customWidth="1"/>
    <col min="6" max="6" width="11.00390625" style="1" customWidth="1"/>
    <col min="7" max="7" width="11.7109375" style="1" customWidth="1"/>
    <col min="8" max="8" width="13.421875" style="1" customWidth="1"/>
    <col min="9" max="9" width="12.00390625" style="1" customWidth="1"/>
    <col min="10" max="10" width="11.8515625" style="1" customWidth="1"/>
    <col min="11" max="11" width="16.8515625" style="1" customWidth="1"/>
    <col min="12" max="12" width="13.00390625" style="1" customWidth="1"/>
    <col min="13" max="13" width="9.28125" style="1" customWidth="1"/>
    <col min="14" max="14" width="9.57421875" style="1" customWidth="1"/>
    <col min="15" max="15" width="10.421875" style="1" customWidth="1"/>
    <col min="16" max="16" width="27.7109375" style="1" customWidth="1"/>
    <col min="17" max="17" width="0.5625" style="1" customWidth="1"/>
    <col min="18" max="16384" width="9.140625" style="1" customWidth="1"/>
  </cols>
  <sheetData>
    <row r="1" spans="13:16" ht="15.75">
      <c r="M1" s="179"/>
      <c r="N1" s="179"/>
      <c r="P1" s="61" t="s">
        <v>33</v>
      </c>
    </row>
    <row r="2" spans="1:16" ht="18.75">
      <c r="A2" s="180" t="s">
        <v>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4" spans="1:20" ht="15.75">
      <c r="A4" s="42" t="s">
        <v>5</v>
      </c>
      <c r="B4" s="110">
        <v>28</v>
      </c>
      <c r="C4" s="178" t="s">
        <v>38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3"/>
      <c r="R4" s="3"/>
      <c r="S4" s="3"/>
      <c r="T4" s="3"/>
    </row>
    <row r="5" spans="1:20" ht="15.75">
      <c r="A5" s="42"/>
      <c r="B5" s="111" t="s">
        <v>39</v>
      </c>
      <c r="C5" s="172" t="s">
        <v>79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3"/>
      <c r="R5" s="3"/>
      <c r="S5" s="3"/>
      <c r="T5" s="3"/>
    </row>
    <row r="6" spans="1:20" ht="15.75">
      <c r="A6" s="43"/>
      <c r="B6" s="111" t="s">
        <v>39</v>
      </c>
      <c r="C6" s="172" t="s">
        <v>80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3"/>
      <c r="R6" s="3"/>
      <c r="S6" s="3"/>
      <c r="T6" s="3"/>
    </row>
    <row r="7" spans="1:20" ht="15.75">
      <c r="A7" s="43"/>
      <c r="B7" s="112" t="s">
        <v>39</v>
      </c>
      <c r="C7" s="172" t="s">
        <v>81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3"/>
      <c r="R7" s="3"/>
      <c r="S7" s="3"/>
      <c r="T7" s="3"/>
    </row>
    <row r="8" spans="1:20" ht="15.75">
      <c r="A8" s="43"/>
      <c r="B8" s="111" t="s">
        <v>39</v>
      </c>
      <c r="C8" s="172" t="s">
        <v>82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3"/>
      <c r="R8" s="3"/>
      <c r="S8" s="3"/>
      <c r="T8" s="3"/>
    </row>
    <row r="9" spans="1:20" ht="15.75">
      <c r="A9" s="43"/>
      <c r="B9" s="112" t="s">
        <v>39</v>
      </c>
      <c r="C9" s="172" t="s">
        <v>83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3"/>
      <c r="R9" s="3"/>
      <c r="S9" s="3"/>
      <c r="T9" s="3"/>
    </row>
    <row r="10" spans="1:20" ht="15.75">
      <c r="A10" s="43"/>
      <c r="B10" s="111" t="s">
        <v>39</v>
      </c>
      <c r="C10" s="172" t="s">
        <v>84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3"/>
      <c r="R10" s="3"/>
      <c r="S10" s="3"/>
      <c r="T10" s="3"/>
    </row>
    <row r="11" spans="1:20" ht="15.75">
      <c r="A11" s="43"/>
      <c r="B11" s="112" t="s">
        <v>39</v>
      </c>
      <c r="C11" s="172" t="s">
        <v>88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3"/>
      <c r="R11" s="3"/>
      <c r="S11" s="3"/>
      <c r="T11" s="3"/>
    </row>
    <row r="12" spans="1:20" ht="15.75">
      <c r="A12" s="43"/>
      <c r="B12" s="111" t="s">
        <v>39</v>
      </c>
      <c r="C12" s="172" t="s">
        <v>48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3"/>
      <c r="R12" s="3"/>
      <c r="S12" s="3"/>
      <c r="T12" s="3"/>
    </row>
    <row r="13" spans="1:20" ht="15.75">
      <c r="A13" s="43"/>
      <c r="B13" s="112" t="s">
        <v>39</v>
      </c>
      <c r="C13" s="172" t="s">
        <v>49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3"/>
      <c r="R13" s="3"/>
      <c r="S13" s="3"/>
      <c r="T13" s="3"/>
    </row>
    <row r="14" spans="1:20" ht="15.75">
      <c r="A14" s="43"/>
      <c r="B14" s="112" t="s">
        <v>39</v>
      </c>
      <c r="C14" s="172" t="s">
        <v>85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3"/>
      <c r="R14" s="3"/>
      <c r="S14" s="3"/>
      <c r="T14" s="3"/>
    </row>
    <row r="15" spans="1:20" ht="15.75">
      <c r="A15" s="43"/>
      <c r="B15" s="112" t="s">
        <v>39</v>
      </c>
      <c r="C15" s="172" t="s">
        <v>50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3"/>
      <c r="R15" s="3"/>
      <c r="S15" s="3"/>
      <c r="T15" s="3"/>
    </row>
    <row r="16" spans="1:20" ht="15.75">
      <c r="A16" s="43"/>
      <c r="B16" s="112" t="s">
        <v>39</v>
      </c>
      <c r="C16" s="172" t="s">
        <v>51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3"/>
      <c r="R16" s="3"/>
      <c r="S16" s="3"/>
      <c r="T16" s="3"/>
    </row>
    <row r="17" spans="1:20" ht="15.75">
      <c r="A17" s="43"/>
      <c r="B17" s="112" t="s">
        <v>39</v>
      </c>
      <c r="C17" s="172" t="s">
        <v>52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3"/>
      <c r="R17" s="3"/>
      <c r="S17" s="3"/>
      <c r="T17" s="3"/>
    </row>
    <row r="18" spans="1:20" ht="15.75">
      <c r="A18" s="43"/>
      <c r="B18" s="112" t="s">
        <v>39</v>
      </c>
      <c r="C18" s="172" t="s">
        <v>53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3"/>
      <c r="R18" s="3"/>
      <c r="S18" s="3"/>
      <c r="T18" s="3"/>
    </row>
    <row r="19" spans="1:20" ht="15.75">
      <c r="A19" s="43"/>
      <c r="B19" s="112" t="s">
        <v>39</v>
      </c>
      <c r="C19" s="172" t="s">
        <v>54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3"/>
      <c r="R19" s="3"/>
      <c r="S19" s="3"/>
      <c r="T19" s="3"/>
    </row>
    <row r="20" spans="1:20" ht="15.75">
      <c r="A20" s="43"/>
      <c r="B20" s="112" t="s">
        <v>39</v>
      </c>
      <c r="C20" s="172" t="s">
        <v>86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3"/>
      <c r="R20" s="3"/>
      <c r="S20" s="3"/>
      <c r="T20" s="3"/>
    </row>
    <row r="21" spans="1:20" ht="15.75">
      <c r="A21" s="43"/>
      <c r="B21" s="112" t="s">
        <v>39</v>
      </c>
      <c r="C21" s="172" t="s">
        <v>87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3"/>
      <c r="R21" s="3"/>
      <c r="S21" s="3"/>
      <c r="T21" s="3"/>
    </row>
    <row r="22" spans="1:20" ht="15.75">
      <c r="A22" s="43"/>
      <c r="B22" s="112" t="s">
        <v>39</v>
      </c>
      <c r="C22" s="172" t="s">
        <v>42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3"/>
      <c r="R22" s="3"/>
      <c r="S22" s="3"/>
      <c r="T22" s="3"/>
    </row>
    <row r="23" spans="1:16" ht="15">
      <c r="A23" s="44"/>
      <c r="B23" s="45" t="s">
        <v>8</v>
      </c>
      <c r="C23" s="177" t="s">
        <v>9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1:16" ht="15.75">
      <c r="A24" s="42" t="s">
        <v>6</v>
      </c>
      <c r="B24" s="107">
        <v>28</v>
      </c>
      <c r="C24" s="178" t="s">
        <v>38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</row>
    <row r="25" spans="1:16" ht="15.75">
      <c r="A25" s="44"/>
      <c r="B25" s="108" t="s">
        <v>39</v>
      </c>
      <c r="C25" s="172" t="s">
        <v>79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1:16" ht="15.75">
      <c r="A26" s="44"/>
      <c r="B26" s="108" t="s">
        <v>39</v>
      </c>
      <c r="C26" s="172" t="s">
        <v>80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1:16" ht="15.75">
      <c r="A27" s="44"/>
      <c r="B27" s="108" t="s">
        <v>39</v>
      </c>
      <c r="C27" s="172" t="s">
        <v>81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16" ht="15.75">
      <c r="A28" s="44"/>
      <c r="B28" s="109" t="s">
        <v>39</v>
      </c>
      <c r="C28" s="172" t="s">
        <v>82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ht="15.75">
      <c r="A29" s="44"/>
      <c r="B29" s="108" t="s">
        <v>39</v>
      </c>
      <c r="C29" s="172" t="s">
        <v>83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</row>
    <row r="30" spans="1:16" ht="15.75">
      <c r="A30" s="44"/>
      <c r="B30" s="108" t="s">
        <v>39</v>
      </c>
      <c r="C30" s="172" t="s">
        <v>84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ht="15.75">
      <c r="A31" s="44"/>
      <c r="B31" s="109" t="s">
        <v>39</v>
      </c>
      <c r="C31" s="172" t="s">
        <v>88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</row>
    <row r="32" spans="1:16" ht="15.75">
      <c r="A32" s="44"/>
      <c r="B32" s="108" t="s">
        <v>39</v>
      </c>
      <c r="C32" s="172" t="s">
        <v>48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spans="1:16" ht="15.75">
      <c r="A33" s="44"/>
      <c r="B33" s="108" t="s">
        <v>39</v>
      </c>
      <c r="C33" s="172" t="s">
        <v>49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</row>
    <row r="34" spans="1:16" ht="15.75">
      <c r="A34" s="44"/>
      <c r="B34" s="108" t="s">
        <v>39</v>
      </c>
      <c r="C34" s="172" t="s">
        <v>85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ht="15.75">
      <c r="A35" s="44"/>
      <c r="B35" s="108" t="s">
        <v>39</v>
      </c>
      <c r="C35" s="172" t="s">
        <v>50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6" ht="15.75">
      <c r="A36" s="44"/>
      <c r="B36" s="108" t="s">
        <v>39</v>
      </c>
      <c r="C36" s="172" t="s">
        <v>51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ht="15.75">
      <c r="A37" s="44"/>
      <c r="B37" s="108" t="s">
        <v>39</v>
      </c>
      <c r="C37" s="172" t="s">
        <v>52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</row>
    <row r="38" spans="1:16" ht="15.75">
      <c r="A38" s="44"/>
      <c r="B38" s="108" t="s">
        <v>39</v>
      </c>
      <c r="C38" s="172" t="s">
        <v>53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  <row r="39" spans="1:16" ht="15.75">
      <c r="A39" s="44"/>
      <c r="B39" s="108" t="s">
        <v>39</v>
      </c>
      <c r="C39" s="172" t="s">
        <v>54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5.75">
      <c r="A40" s="44"/>
      <c r="B40" s="108" t="s">
        <v>39</v>
      </c>
      <c r="C40" s="172" t="s">
        <v>86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5.75">
      <c r="A41" s="44"/>
      <c r="B41" s="108" t="s">
        <v>39</v>
      </c>
      <c r="C41" s="172" t="s">
        <v>87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6" ht="15.75">
      <c r="A42" s="44"/>
      <c r="B42" s="108" t="s">
        <v>39</v>
      </c>
      <c r="C42" s="172" t="s">
        <v>42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ht="15">
      <c r="B43" s="106" t="s">
        <v>8</v>
      </c>
      <c r="C43" s="174" t="s">
        <v>10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20" ht="42" customHeight="1">
      <c r="A44" s="2" t="s">
        <v>7</v>
      </c>
      <c r="B44" s="175" t="s">
        <v>47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3"/>
      <c r="R44" s="3"/>
      <c r="S44" s="3"/>
      <c r="T44" s="3"/>
    </row>
    <row r="45" spans="1:20" ht="15.75">
      <c r="A45" s="4"/>
      <c r="B45" s="72"/>
      <c r="C45" s="176" t="s">
        <v>91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3"/>
      <c r="R45" s="3"/>
      <c r="S45" s="3"/>
      <c r="T45" s="3"/>
    </row>
    <row r="46" spans="1:20" ht="0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3.25" customHeight="1" thickBot="1">
      <c r="A47" s="2" t="s">
        <v>92</v>
      </c>
      <c r="B47" s="163" t="s">
        <v>93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3"/>
      <c r="R47" s="3"/>
      <c r="S47" s="3"/>
      <c r="T47" s="3"/>
    </row>
    <row r="48" spans="1:20" ht="15" customHeight="1">
      <c r="A48" s="73"/>
      <c r="B48" s="164" t="s">
        <v>94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3"/>
      <c r="R48" s="3"/>
      <c r="S48" s="3"/>
      <c r="T48" s="3"/>
    </row>
    <row r="49" spans="1:16" ht="15" hidden="1">
      <c r="A49" s="2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6"/>
    </row>
    <row r="50" spans="1:16" ht="19.5" customHeight="1">
      <c r="A50" s="166" t="s">
        <v>0</v>
      </c>
      <c r="B50" s="168" t="s">
        <v>1</v>
      </c>
      <c r="C50" s="149" t="s">
        <v>2</v>
      </c>
      <c r="D50" s="151" t="s">
        <v>43</v>
      </c>
      <c r="E50" s="152"/>
      <c r="F50" s="152"/>
      <c r="G50" s="152"/>
      <c r="H50" s="152"/>
      <c r="I50" s="153"/>
      <c r="J50" s="151" t="s">
        <v>44</v>
      </c>
      <c r="K50" s="152"/>
      <c r="L50" s="152"/>
      <c r="M50" s="152"/>
      <c r="N50" s="152"/>
      <c r="O50" s="153"/>
      <c r="P50" s="170" t="s">
        <v>34</v>
      </c>
    </row>
    <row r="51" spans="1:16" ht="14.25" customHeight="1">
      <c r="A51" s="167"/>
      <c r="B51" s="169"/>
      <c r="C51" s="150"/>
      <c r="D51" s="149" t="s">
        <v>3</v>
      </c>
      <c r="E51" s="151" t="s">
        <v>4</v>
      </c>
      <c r="F51" s="152"/>
      <c r="G51" s="152"/>
      <c r="H51" s="152"/>
      <c r="I51" s="153"/>
      <c r="J51" s="149" t="s">
        <v>3</v>
      </c>
      <c r="K51" s="151" t="s">
        <v>4</v>
      </c>
      <c r="L51" s="152"/>
      <c r="M51" s="152"/>
      <c r="N51" s="152"/>
      <c r="O51" s="153"/>
      <c r="P51" s="171"/>
    </row>
    <row r="52" spans="1:16" ht="120.75" customHeight="1" thickBot="1">
      <c r="A52" s="167"/>
      <c r="B52" s="169"/>
      <c r="C52" s="150"/>
      <c r="D52" s="150"/>
      <c r="E52" s="16" t="s">
        <v>11</v>
      </c>
      <c r="F52" s="16" t="s">
        <v>35</v>
      </c>
      <c r="G52" s="16" t="s">
        <v>36</v>
      </c>
      <c r="H52" s="16" t="s">
        <v>12</v>
      </c>
      <c r="I52" s="16" t="s">
        <v>37</v>
      </c>
      <c r="J52" s="150"/>
      <c r="K52" s="16" t="s">
        <v>11</v>
      </c>
      <c r="L52" s="16" t="s">
        <v>35</v>
      </c>
      <c r="M52" s="16" t="s">
        <v>36</v>
      </c>
      <c r="N52" s="16" t="s">
        <v>12</v>
      </c>
      <c r="O52" s="16" t="s">
        <v>40</v>
      </c>
      <c r="P52" s="171"/>
    </row>
    <row r="53" spans="1:16" ht="16.5" customHeight="1" thickBot="1">
      <c r="A53" s="154" t="s">
        <v>90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</row>
    <row r="54" spans="1:16" ht="16.5" customHeight="1" thickBot="1">
      <c r="A54" s="157" t="s">
        <v>62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9"/>
    </row>
    <row r="55" spans="1:16" ht="78.75" customHeight="1">
      <c r="A55" s="22">
        <v>1</v>
      </c>
      <c r="B55" s="15" t="s">
        <v>55</v>
      </c>
      <c r="C55" s="48"/>
      <c r="D55" s="56">
        <v>500</v>
      </c>
      <c r="E55" s="56">
        <v>500</v>
      </c>
      <c r="F55" s="56"/>
      <c r="G55" s="56"/>
      <c r="H55" s="56"/>
      <c r="I55" s="56"/>
      <c r="J55" s="56">
        <v>0</v>
      </c>
      <c r="K55" s="56">
        <v>0</v>
      </c>
      <c r="L55" s="56"/>
      <c r="M55" s="56"/>
      <c r="N55" s="56"/>
      <c r="O55" s="56"/>
      <c r="P55" s="52" t="s">
        <v>96</v>
      </c>
    </row>
    <row r="56" spans="1:16" ht="124.5" customHeight="1">
      <c r="A56" s="23">
        <v>2</v>
      </c>
      <c r="B56" s="58" t="s">
        <v>56</v>
      </c>
      <c r="C56" s="55" t="s">
        <v>59</v>
      </c>
      <c r="D56" s="6">
        <v>75.92</v>
      </c>
      <c r="E56" s="6">
        <v>75.92</v>
      </c>
      <c r="F56" s="57"/>
      <c r="G56" s="6"/>
      <c r="H56" s="6"/>
      <c r="I56" s="6"/>
      <c r="J56" s="6">
        <v>71.25</v>
      </c>
      <c r="K56" s="6">
        <v>71.25</v>
      </c>
      <c r="L56" s="74"/>
      <c r="M56" s="74"/>
      <c r="N56" s="74"/>
      <c r="O56" s="74"/>
      <c r="P56" s="52" t="s">
        <v>95</v>
      </c>
    </row>
    <row r="57" spans="1:16" ht="156.75" customHeight="1">
      <c r="A57" s="23">
        <v>3</v>
      </c>
      <c r="B57" s="15" t="s">
        <v>97</v>
      </c>
      <c r="C57" s="55" t="s">
        <v>99</v>
      </c>
      <c r="D57" s="6">
        <v>521.37</v>
      </c>
      <c r="E57" s="6">
        <v>521.37</v>
      </c>
      <c r="F57" s="47"/>
      <c r="G57" s="47"/>
      <c r="H57" s="47"/>
      <c r="I57" s="47"/>
      <c r="J57" s="6">
        <v>521.21</v>
      </c>
      <c r="K57" s="6">
        <v>521.21</v>
      </c>
      <c r="L57" s="47"/>
      <c r="M57" s="13"/>
      <c r="N57" s="13"/>
      <c r="O57" s="13"/>
      <c r="P57" s="52" t="s">
        <v>98</v>
      </c>
    </row>
    <row r="58" spans="1:16" ht="271.5" customHeight="1">
      <c r="A58" s="23">
        <v>4</v>
      </c>
      <c r="B58" s="130" t="s">
        <v>57</v>
      </c>
      <c r="C58" s="55" t="s">
        <v>60</v>
      </c>
      <c r="D58" s="6">
        <v>45.63</v>
      </c>
      <c r="E58" s="6">
        <v>45.63</v>
      </c>
      <c r="F58" s="6"/>
      <c r="G58" s="6"/>
      <c r="H58" s="6"/>
      <c r="I58" s="6"/>
      <c r="J58" s="6">
        <v>45.63</v>
      </c>
      <c r="K58" s="6">
        <v>45.63</v>
      </c>
      <c r="L58" s="6"/>
      <c r="M58" s="74"/>
      <c r="N58" s="74"/>
      <c r="O58" s="74"/>
      <c r="P58" s="52" t="s">
        <v>100</v>
      </c>
    </row>
    <row r="59" spans="1:16" ht="61.5" customHeight="1" thickBot="1">
      <c r="A59" s="24">
        <v>5</v>
      </c>
      <c r="B59" s="130" t="s">
        <v>58</v>
      </c>
      <c r="C59" s="49" t="s">
        <v>101</v>
      </c>
      <c r="D59" s="50">
        <v>75.63</v>
      </c>
      <c r="E59" s="50">
        <v>75.63</v>
      </c>
      <c r="F59" s="50"/>
      <c r="G59" s="50"/>
      <c r="H59" s="50"/>
      <c r="I59" s="50"/>
      <c r="J59" s="50">
        <v>75.63</v>
      </c>
      <c r="K59" s="50">
        <v>75.63</v>
      </c>
      <c r="L59" s="50"/>
      <c r="M59" s="50"/>
      <c r="N59" s="50"/>
      <c r="O59" s="50"/>
      <c r="P59" s="52"/>
    </row>
    <row r="60" spans="1:16" ht="27" customHeight="1" thickBot="1">
      <c r="A60" s="75"/>
      <c r="B60" s="18" t="s">
        <v>46</v>
      </c>
      <c r="C60" s="19"/>
      <c r="D60" s="87">
        <f>D59+D58+D57+D56+D55</f>
        <v>1218.55</v>
      </c>
      <c r="E60" s="20">
        <f>E55+E56+E57+E58+E59</f>
        <v>1218.5500000000002</v>
      </c>
      <c r="F60" s="20">
        <f>F55+F56+F57+F58+F59</f>
        <v>0</v>
      </c>
      <c r="G60" s="20">
        <f aca="true" t="shared" si="0" ref="G60:O60">G55+G56+G57+G58+G59</f>
        <v>0</v>
      </c>
      <c r="H60" s="20">
        <f>H55+H56+H57+H58+H59</f>
        <v>0</v>
      </c>
      <c r="I60" s="20">
        <f t="shared" si="0"/>
        <v>0</v>
      </c>
      <c r="J60" s="20">
        <f>J55+J56+J57+J58+J59</f>
        <v>713.72</v>
      </c>
      <c r="K60" s="20">
        <f>K55+K56+K57+K58+K59</f>
        <v>713.72</v>
      </c>
      <c r="L60" s="20">
        <f t="shared" si="0"/>
        <v>0</v>
      </c>
      <c r="M60" s="20">
        <f t="shared" si="0"/>
        <v>0</v>
      </c>
      <c r="N60" s="20">
        <f t="shared" si="0"/>
        <v>0</v>
      </c>
      <c r="O60" s="20">
        <f t="shared" si="0"/>
        <v>0</v>
      </c>
      <c r="P60" s="21"/>
    </row>
    <row r="61" spans="1:16" ht="15" customHeight="1" thickBot="1">
      <c r="A61" s="160" t="s">
        <v>102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2"/>
    </row>
    <row r="62" spans="1:16" ht="102" customHeight="1" thickBot="1">
      <c r="A62" s="53">
        <v>6</v>
      </c>
      <c r="B62" s="132" t="s">
        <v>61</v>
      </c>
      <c r="C62" s="129" t="s">
        <v>143</v>
      </c>
      <c r="D62" s="17">
        <v>917.7</v>
      </c>
      <c r="E62" s="17">
        <v>458.85</v>
      </c>
      <c r="F62" s="17"/>
      <c r="G62" s="17">
        <v>458.85</v>
      </c>
      <c r="H62" s="17"/>
      <c r="I62" s="17"/>
      <c r="J62" s="17">
        <v>700.224</v>
      </c>
      <c r="K62" s="17">
        <v>350.11</v>
      </c>
      <c r="L62" s="17"/>
      <c r="M62" s="17">
        <v>350.11</v>
      </c>
      <c r="N62" s="17"/>
      <c r="O62" s="17"/>
      <c r="P62" s="52" t="s">
        <v>103</v>
      </c>
    </row>
    <row r="63" spans="1:16" ht="18" customHeight="1" thickBot="1">
      <c r="A63" s="76"/>
      <c r="B63" s="27" t="s">
        <v>46</v>
      </c>
      <c r="C63" s="28"/>
      <c r="D63" s="29">
        <f>D62</f>
        <v>917.7</v>
      </c>
      <c r="E63" s="29">
        <f>E62</f>
        <v>458.85</v>
      </c>
      <c r="F63" s="29">
        <f aca="true" t="shared" si="1" ref="F63:O63">F62</f>
        <v>0</v>
      </c>
      <c r="G63" s="29">
        <f t="shared" si="1"/>
        <v>458.85</v>
      </c>
      <c r="H63" s="29">
        <f t="shared" si="1"/>
        <v>0</v>
      </c>
      <c r="I63" s="29">
        <f t="shared" si="1"/>
        <v>0</v>
      </c>
      <c r="J63" s="29">
        <f t="shared" si="1"/>
        <v>700.224</v>
      </c>
      <c r="K63" s="29">
        <f t="shared" si="1"/>
        <v>350.11</v>
      </c>
      <c r="L63" s="29">
        <f t="shared" si="1"/>
        <v>0</v>
      </c>
      <c r="M63" s="29">
        <f t="shared" si="1"/>
        <v>350.11</v>
      </c>
      <c r="N63" s="29">
        <f t="shared" si="1"/>
        <v>0</v>
      </c>
      <c r="O63" s="29">
        <f t="shared" si="1"/>
        <v>0</v>
      </c>
      <c r="P63" s="77"/>
    </row>
    <row r="64" spans="1:16" ht="32.25" customHeight="1" thickBot="1">
      <c r="A64" s="138" t="s">
        <v>104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40"/>
    </row>
    <row r="65" spans="1:16" ht="91.5" customHeight="1" thickBot="1">
      <c r="A65" s="36">
        <v>7</v>
      </c>
      <c r="B65" s="132" t="s">
        <v>61</v>
      </c>
      <c r="C65" s="129" t="s">
        <v>143</v>
      </c>
      <c r="D65" s="30">
        <v>917.7</v>
      </c>
      <c r="E65" s="30">
        <v>458.85</v>
      </c>
      <c r="F65" s="30"/>
      <c r="G65" s="30">
        <v>458</v>
      </c>
      <c r="H65" s="30"/>
      <c r="I65" s="30"/>
      <c r="J65" s="30">
        <v>844.224</v>
      </c>
      <c r="K65" s="30">
        <v>422.112</v>
      </c>
      <c r="L65" s="30"/>
      <c r="M65" s="30">
        <v>422.112</v>
      </c>
      <c r="N65" s="30"/>
      <c r="O65" s="30"/>
      <c r="P65" s="52" t="s">
        <v>111</v>
      </c>
    </row>
    <row r="66" spans="1:16" ht="18.75" customHeight="1" thickBot="1">
      <c r="A66" s="79"/>
      <c r="B66" s="27" t="s">
        <v>46</v>
      </c>
      <c r="C66" s="28"/>
      <c r="D66" s="29">
        <f>D65</f>
        <v>917.7</v>
      </c>
      <c r="E66" s="29">
        <f aca="true" t="shared" si="2" ref="E66:O66">E65</f>
        <v>458.85</v>
      </c>
      <c r="F66" s="29">
        <f t="shared" si="2"/>
        <v>0</v>
      </c>
      <c r="G66" s="29">
        <f t="shared" si="2"/>
        <v>458</v>
      </c>
      <c r="H66" s="29">
        <f t="shared" si="2"/>
        <v>0</v>
      </c>
      <c r="I66" s="29">
        <f t="shared" si="2"/>
        <v>0</v>
      </c>
      <c r="J66" s="29">
        <f t="shared" si="2"/>
        <v>844.224</v>
      </c>
      <c r="K66" s="29">
        <f t="shared" si="2"/>
        <v>422.112</v>
      </c>
      <c r="L66" s="29">
        <f t="shared" si="2"/>
        <v>0</v>
      </c>
      <c r="M66" s="29">
        <f t="shared" si="2"/>
        <v>422.112</v>
      </c>
      <c r="N66" s="29">
        <f t="shared" si="2"/>
        <v>0</v>
      </c>
      <c r="O66" s="29">
        <f t="shared" si="2"/>
        <v>0</v>
      </c>
      <c r="P66" s="77"/>
    </row>
    <row r="67" spans="1:16" ht="32.25" customHeight="1" thickBot="1">
      <c r="A67" s="138" t="s">
        <v>105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</row>
    <row r="68" spans="1:16" ht="112.5" customHeight="1" thickBot="1">
      <c r="A68" s="36">
        <v>8</v>
      </c>
      <c r="B68" s="132" t="s">
        <v>110</v>
      </c>
      <c r="C68" s="129" t="s">
        <v>144</v>
      </c>
      <c r="D68" s="30">
        <v>107.25</v>
      </c>
      <c r="E68" s="30">
        <v>107.25</v>
      </c>
      <c r="F68" s="30"/>
      <c r="G68" s="30"/>
      <c r="H68" s="30"/>
      <c r="I68" s="30"/>
      <c r="J68" s="30">
        <v>99.8</v>
      </c>
      <c r="K68" s="30">
        <v>99.8</v>
      </c>
      <c r="L68" s="30"/>
      <c r="M68" s="30">
        <v>0</v>
      </c>
      <c r="N68" s="30"/>
      <c r="O68" s="30"/>
      <c r="P68" s="88" t="s">
        <v>106</v>
      </c>
    </row>
    <row r="69" spans="1:16" ht="18.75" customHeight="1" thickBot="1">
      <c r="A69" s="79"/>
      <c r="B69" s="27" t="s">
        <v>46</v>
      </c>
      <c r="C69" s="28"/>
      <c r="D69" s="29">
        <f>D68</f>
        <v>107.25</v>
      </c>
      <c r="E69" s="33">
        <f aca="true" t="shared" si="3" ref="E69:O69">E68</f>
        <v>107.25</v>
      </c>
      <c r="F69" s="33">
        <f t="shared" si="3"/>
        <v>0</v>
      </c>
      <c r="G69" s="33">
        <f t="shared" si="3"/>
        <v>0</v>
      </c>
      <c r="H69" s="33">
        <f t="shared" si="3"/>
        <v>0</v>
      </c>
      <c r="I69" s="33">
        <f t="shared" si="3"/>
        <v>0</v>
      </c>
      <c r="J69" s="33">
        <f t="shared" si="3"/>
        <v>99.8</v>
      </c>
      <c r="K69" s="33">
        <f t="shared" si="3"/>
        <v>99.8</v>
      </c>
      <c r="L69" s="33">
        <f t="shared" si="3"/>
        <v>0</v>
      </c>
      <c r="M69" s="33">
        <f t="shared" si="3"/>
        <v>0</v>
      </c>
      <c r="N69" s="33">
        <f t="shared" si="3"/>
        <v>0</v>
      </c>
      <c r="O69" s="33">
        <f t="shared" si="3"/>
        <v>0</v>
      </c>
      <c r="P69" s="34"/>
    </row>
    <row r="70" spans="1:16" ht="32.25" customHeight="1" thickBot="1">
      <c r="A70" s="138" t="s">
        <v>107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40"/>
    </row>
    <row r="71" spans="1:16" ht="112.5" customHeight="1" thickBot="1">
      <c r="A71" s="36">
        <v>9</v>
      </c>
      <c r="B71" s="132" t="s">
        <v>112</v>
      </c>
      <c r="C71" s="129" t="s">
        <v>145</v>
      </c>
      <c r="D71" s="30">
        <v>52.126</v>
      </c>
      <c r="E71" s="30">
        <v>26.063</v>
      </c>
      <c r="F71" s="30"/>
      <c r="G71" s="30">
        <v>26.063</v>
      </c>
      <c r="H71" s="30"/>
      <c r="I71" s="30"/>
      <c r="J71" s="30">
        <v>46</v>
      </c>
      <c r="K71" s="30">
        <v>23</v>
      </c>
      <c r="L71" s="30"/>
      <c r="M71" s="30">
        <v>23</v>
      </c>
      <c r="N71" s="30"/>
      <c r="O71" s="30"/>
      <c r="P71" s="88" t="s">
        <v>108</v>
      </c>
    </row>
    <row r="72" spans="1:16" ht="31.5" customHeight="1" thickBot="1">
      <c r="A72" s="36"/>
      <c r="B72" s="27" t="s">
        <v>46</v>
      </c>
      <c r="C72" s="28"/>
      <c r="D72" s="29">
        <f>D71</f>
        <v>52.126</v>
      </c>
      <c r="E72" s="33">
        <f aca="true" t="shared" si="4" ref="E72:O72">E71</f>
        <v>26.063</v>
      </c>
      <c r="F72" s="33">
        <f t="shared" si="4"/>
        <v>0</v>
      </c>
      <c r="G72" s="33">
        <f t="shared" si="4"/>
        <v>26.063</v>
      </c>
      <c r="H72" s="33">
        <f t="shared" si="4"/>
        <v>0</v>
      </c>
      <c r="I72" s="60">
        <f t="shared" si="4"/>
        <v>0</v>
      </c>
      <c r="J72" s="33">
        <f t="shared" si="4"/>
        <v>46</v>
      </c>
      <c r="K72" s="33">
        <f t="shared" si="4"/>
        <v>23</v>
      </c>
      <c r="L72" s="60">
        <f t="shared" si="4"/>
        <v>0</v>
      </c>
      <c r="M72" s="33">
        <f t="shared" si="4"/>
        <v>23</v>
      </c>
      <c r="N72" s="33">
        <f t="shared" si="4"/>
        <v>0</v>
      </c>
      <c r="O72" s="33">
        <f t="shared" si="4"/>
        <v>0</v>
      </c>
      <c r="P72" s="34"/>
    </row>
    <row r="73" spans="1:17" ht="33" customHeight="1" thickBot="1">
      <c r="A73" s="36"/>
      <c r="B73" s="138" t="s">
        <v>109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40"/>
    </row>
    <row r="74" spans="1:16" ht="108.75" customHeight="1" thickBot="1">
      <c r="A74" s="36">
        <v>10</v>
      </c>
      <c r="B74" s="132" t="s">
        <v>110</v>
      </c>
      <c r="C74" s="55" t="s">
        <v>146</v>
      </c>
      <c r="D74" s="6">
        <v>87.75</v>
      </c>
      <c r="E74" s="30">
        <v>63</v>
      </c>
      <c r="F74" s="78"/>
      <c r="G74" s="30">
        <v>24.75</v>
      </c>
      <c r="H74" s="78"/>
      <c r="I74" s="78"/>
      <c r="J74" s="30">
        <v>87.75</v>
      </c>
      <c r="K74" s="30">
        <v>63</v>
      </c>
      <c r="L74" s="78"/>
      <c r="M74" s="30">
        <v>24.75</v>
      </c>
      <c r="N74" s="78"/>
      <c r="O74" s="78"/>
      <c r="P74" s="46" t="s">
        <v>113</v>
      </c>
    </row>
    <row r="75" spans="1:16" ht="93.75" customHeight="1" thickBot="1">
      <c r="A75" s="36">
        <v>11</v>
      </c>
      <c r="B75" s="132" t="s">
        <v>114</v>
      </c>
      <c r="C75" s="55"/>
      <c r="D75" s="6">
        <v>250</v>
      </c>
      <c r="E75" s="30">
        <v>200</v>
      </c>
      <c r="F75" s="30"/>
      <c r="G75" s="30">
        <v>50</v>
      </c>
      <c r="H75" s="30"/>
      <c r="I75" s="30"/>
      <c r="J75" s="30">
        <v>0</v>
      </c>
      <c r="K75" s="30">
        <v>0</v>
      </c>
      <c r="L75" s="30"/>
      <c r="M75" s="30">
        <v>0</v>
      </c>
      <c r="N75" s="30"/>
      <c r="O75" s="30"/>
      <c r="P75" s="46" t="s">
        <v>115</v>
      </c>
    </row>
    <row r="76" spans="1:16" ht="24" customHeight="1" thickBot="1">
      <c r="A76" s="36"/>
      <c r="B76" s="27" t="s">
        <v>46</v>
      </c>
      <c r="C76" s="28"/>
      <c r="D76" s="29">
        <f>SUM(D74:D75)</f>
        <v>337.75</v>
      </c>
      <c r="E76" s="29">
        <f aca="true" t="shared" si="5" ref="E76:O76">SUM(E74:E75)</f>
        <v>263</v>
      </c>
      <c r="F76" s="29">
        <f t="shared" si="5"/>
        <v>0</v>
      </c>
      <c r="G76" s="29">
        <f t="shared" si="5"/>
        <v>74.75</v>
      </c>
      <c r="H76" s="29">
        <f t="shared" si="5"/>
        <v>0</v>
      </c>
      <c r="I76" s="29">
        <f t="shared" si="5"/>
        <v>0</v>
      </c>
      <c r="J76" s="29">
        <f t="shared" si="5"/>
        <v>87.75</v>
      </c>
      <c r="K76" s="29">
        <f t="shared" si="5"/>
        <v>63</v>
      </c>
      <c r="L76" s="29">
        <f t="shared" si="5"/>
        <v>0</v>
      </c>
      <c r="M76" s="29">
        <f t="shared" si="5"/>
        <v>24.75</v>
      </c>
      <c r="N76" s="29">
        <f t="shared" si="5"/>
        <v>0</v>
      </c>
      <c r="O76" s="29">
        <f t="shared" si="5"/>
        <v>0</v>
      </c>
      <c r="P76" s="77"/>
    </row>
    <row r="77" spans="1:17" ht="37.5" customHeight="1" thickBot="1">
      <c r="A77" s="36"/>
      <c r="B77" s="138" t="s">
        <v>116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40"/>
    </row>
    <row r="78" spans="1:16" ht="117" customHeight="1" thickBot="1">
      <c r="A78" s="36">
        <v>12</v>
      </c>
      <c r="B78" s="133" t="s">
        <v>110</v>
      </c>
      <c r="C78" s="121" t="s">
        <v>147</v>
      </c>
      <c r="D78" s="122">
        <f>E78+G78</f>
        <v>28.995</v>
      </c>
      <c r="E78" s="122">
        <v>24.75</v>
      </c>
      <c r="F78" s="123"/>
      <c r="G78" s="122">
        <v>4.245</v>
      </c>
      <c r="H78" s="123"/>
      <c r="I78" s="123"/>
      <c r="J78" s="122">
        <f>K78+M78</f>
        <v>28.995</v>
      </c>
      <c r="K78" s="122">
        <v>24.75</v>
      </c>
      <c r="L78" s="123"/>
      <c r="M78" s="124">
        <v>4.245</v>
      </c>
      <c r="N78" s="125"/>
      <c r="O78" s="125"/>
      <c r="P78" s="93" t="s">
        <v>117</v>
      </c>
    </row>
    <row r="79" spans="1:16" ht="21.75" customHeight="1" thickBot="1">
      <c r="A79" s="36"/>
      <c r="B79" s="128" t="s">
        <v>46</v>
      </c>
      <c r="C79" s="126"/>
      <c r="D79" s="127">
        <f>D78</f>
        <v>28.995</v>
      </c>
      <c r="E79" s="127">
        <f aca="true" t="shared" si="6" ref="E79:O79">E78</f>
        <v>24.75</v>
      </c>
      <c r="F79" s="127">
        <f t="shared" si="6"/>
        <v>0</v>
      </c>
      <c r="G79" s="127">
        <f t="shared" si="6"/>
        <v>4.245</v>
      </c>
      <c r="H79" s="127">
        <f t="shared" si="6"/>
        <v>0</v>
      </c>
      <c r="I79" s="127">
        <f t="shared" si="6"/>
        <v>0</v>
      </c>
      <c r="J79" s="29">
        <f t="shared" si="6"/>
        <v>28.995</v>
      </c>
      <c r="K79" s="29">
        <f t="shared" si="6"/>
        <v>24.75</v>
      </c>
      <c r="L79" s="29">
        <f t="shared" si="6"/>
        <v>0</v>
      </c>
      <c r="M79" s="29">
        <f t="shared" si="6"/>
        <v>4.245</v>
      </c>
      <c r="N79" s="29">
        <f t="shared" si="6"/>
        <v>0</v>
      </c>
      <c r="O79" s="29">
        <f t="shared" si="6"/>
        <v>0</v>
      </c>
      <c r="P79" s="29"/>
    </row>
    <row r="80" spans="1:17" ht="48.75" customHeight="1" thickBot="1">
      <c r="A80" s="36"/>
      <c r="B80" s="138" t="s">
        <v>118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40"/>
    </row>
    <row r="81" spans="1:16" ht="93" customHeight="1" thickBot="1">
      <c r="A81" s="36">
        <v>13</v>
      </c>
      <c r="B81" s="133" t="s">
        <v>61</v>
      </c>
      <c r="C81" s="129" t="s">
        <v>143</v>
      </c>
      <c r="D81" s="6">
        <v>48.3</v>
      </c>
      <c r="E81" s="6">
        <v>24.15</v>
      </c>
      <c r="F81" s="91"/>
      <c r="G81" s="6">
        <v>24.15</v>
      </c>
      <c r="H81" s="89"/>
      <c r="I81" s="89"/>
      <c r="J81" s="6">
        <v>48.3</v>
      </c>
      <c r="K81" s="6">
        <v>24.15</v>
      </c>
      <c r="L81" s="89"/>
      <c r="M81" s="6">
        <v>24.15</v>
      </c>
      <c r="N81" s="91"/>
      <c r="O81" s="89"/>
      <c r="P81" s="52" t="s">
        <v>119</v>
      </c>
    </row>
    <row r="82" spans="1:16" ht="108" customHeight="1" thickBot="1">
      <c r="A82" s="36">
        <v>14</v>
      </c>
      <c r="B82" s="133" t="s">
        <v>112</v>
      </c>
      <c r="C82" s="55" t="s">
        <v>148</v>
      </c>
      <c r="D82" s="130">
        <v>23.25</v>
      </c>
      <c r="E82" s="6">
        <v>23.25</v>
      </c>
      <c r="F82" s="89"/>
      <c r="G82" s="89"/>
      <c r="H82" s="89"/>
      <c r="I82" s="89"/>
      <c r="J82" s="6">
        <v>23.25</v>
      </c>
      <c r="K82" s="6">
        <v>23.25</v>
      </c>
      <c r="L82" s="89"/>
      <c r="M82" s="89"/>
      <c r="N82" s="89"/>
      <c r="O82" s="89"/>
      <c r="P82" s="93" t="s">
        <v>120</v>
      </c>
    </row>
    <row r="83" spans="1:16" ht="24.75" customHeight="1" thickBot="1">
      <c r="A83" s="75"/>
      <c r="B83" s="18" t="s">
        <v>46</v>
      </c>
      <c r="C83" s="19"/>
      <c r="D83" s="87">
        <f>SUM(D81:D82)</f>
        <v>71.55</v>
      </c>
      <c r="E83" s="20">
        <f aca="true" t="shared" si="7" ref="E83:M83">SUM(E81:E82)</f>
        <v>47.4</v>
      </c>
      <c r="F83" s="20">
        <f t="shared" si="7"/>
        <v>0</v>
      </c>
      <c r="G83" s="20">
        <f t="shared" si="7"/>
        <v>24.15</v>
      </c>
      <c r="H83" s="20">
        <f t="shared" si="7"/>
        <v>0</v>
      </c>
      <c r="I83" s="20">
        <f t="shared" si="7"/>
        <v>0</v>
      </c>
      <c r="J83" s="20">
        <f t="shared" si="7"/>
        <v>71.55</v>
      </c>
      <c r="K83" s="20">
        <f t="shared" si="7"/>
        <v>47.4</v>
      </c>
      <c r="L83" s="20">
        <f t="shared" si="7"/>
        <v>0</v>
      </c>
      <c r="M83" s="20">
        <f t="shared" si="7"/>
        <v>24.15</v>
      </c>
      <c r="N83" s="20">
        <f>SUM(N81:N82)</f>
        <v>0</v>
      </c>
      <c r="O83" s="20">
        <f>SUM(O81:O82)</f>
        <v>0</v>
      </c>
      <c r="P83" s="19"/>
    </row>
    <row r="84" spans="1:17" ht="30.75" customHeight="1" thickBot="1">
      <c r="A84" s="36"/>
      <c r="B84" s="138" t="s">
        <v>63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40"/>
    </row>
    <row r="85" spans="1:16" ht="89.25" customHeight="1" thickBot="1">
      <c r="A85" s="36">
        <v>15</v>
      </c>
      <c r="B85" s="132" t="s">
        <v>61</v>
      </c>
      <c r="C85" s="129" t="s">
        <v>143</v>
      </c>
      <c r="D85" s="94">
        <v>241.5</v>
      </c>
      <c r="E85" s="94">
        <v>120.75</v>
      </c>
      <c r="F85" s="90"/>
      <c r="G85" s="94">
        <v>120.75</v>
      </c>
      <c r="H85" s="90"/>
      <c r="I85" s="90"/>
      <c r="J85" s="94">
        <v>240</v>
      </c>
      <c r="K85" s="94">
        <v>120</v>
      </c>
      <c r="L85" s="90"/>
      <c r="M85" s="90">
        <v>120</v>
      </c>
      <c r="N85" s="90"/>
      <c r="O85" s="90"/>
      <c r="P85" s="52" t="s">
        <v>121</v>
      </c>
    </row>
    <row r="86" spans="1:16" ht="20.25" customHeight="1" thickBot="1">
      <c r="A86" s="36"/>
      <c r="B86" s="18" t="s">
        <v>46</v>
      </c>
      <c r="C86" s="19"/>
      <c r="D86" s="87">
        <f aca="true" t="shared" si="8" ref="D86:O86">D85</f>
        <v>241.5</v>
      </c>
      <c r="E86" s="20">
        <f t="shared" si="8"/>
        <v>120.75</v>
      </c>
      <c r="F86" s="20">
        <f t="shared" si="8"/>
        <v>0</v>
      </c>
      <c r="G86" s="20">
        <f t="shared" si="8"/>
        <v>120.75</v>
      </c>
      <c r="H86" s="20">
        <f t="shared" si="8"/>
        <v>0</v>
      </c>
      <c r="I86" s="20">
        <f t="shared" si="8"/>
        <v>0</v>
      </c>
      <c r="J86" s="20">
        <f t="shared" si="8"/>
        <v>240</v>
      </c>
      <c r="K86" s="20">
        <f t="shared" si="8"/>
        <v>120</v>
      </c>
      <c r="L86" s="20">
        <f t="shared" si="8"/>
        <v>0</v>
      </c>
      <c r="M86" s="20">
        <f t="shared" si="8"/>
        <v>120</v>
      </c>
      <c r="N86" s="20">
        <f t="shared" si="8"/>
        <v>0</v>
      </c>
      <c r="O86" s="20">
        <f t="shared" si="8"/>
        <v>0</v>
      </c>
      <c r="P86" s="19"/>
    </row>
    <row r="87" spans="1:17" ht="24.75" customHeight="1" thickBot="1">
      <c r="A87" s="36"/>
      <c r="B87" s="138" t="s">
        <v>122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40"/>
    </row>
    <row r="88" spans="1:16" ht="105" customHeight="1" thickBot="1">
      <c r="A88" s="36">
        <v>16</v>
      </c>
      <c r="B88" s="134" t="s">
        <v>112</v>
      </c>
      <c r="C88" s="94" t="s">
        <v>149</v>
      </c>
      <c r="D88" s="94">
        <v>86.25</v>
      </c>
      <c r="E88" s="94">
        <v>43.125</v>
      </c>
      <c r="F88" s="94"/>
      <c r="G88" s="94">
        <v>43.125</v>
      </c>
      <c r="H88" s="94"/>
      <c r="I88" s="94"/>
      <c r="J88" s="94">
        <v>50.005</v>
      </c>
      <c r="K88" s="94">
        <v>43.125</v>
      </c>
      <c r="L88" s="94"/>
      <c r="M88" s="94">
        <v>6.88</v>
      </c>
      <c r="N88" s="94"/>
      <c r="O88" s="94"/>
      <c r="P88" s="93" t="s">
        <v>123</v>
      </c>
    </row>
    <row r="89" spans="1:16" ht="24.75" customHeight="1" thickBot="1">
      <c r="A89" s="36"/>
      <c r="B89" s="18" t="s">
        <v>46</v>
      </c>
      <c r="C89" s="19"/>
      <c r="D89" s="87">
        <f aca="true" t="shared" si="9" ref="D89:O89">D88</f>
        <v>86.25</v>
      </c>
      <c r="E89" s="20">
        <f t="shared" si="9"/>
        <v>43.125</v>
      </c>
      <c r="F89" s="20">
        <f t="shared" si="9"/>
        <v>0</v>
      </c>
      <c r="G89" s="20">
        <f t="shared" si="9"/>
        <v>43.125</v>
      </c>
      <c r="H89" s="20">
        <f t="shared" si="9"/>
        <v>0</v>
      </c>
      <c r="I89" s="20">
        <f t="shared" si="9"/>
        <v>0</v>
      </c>
      <c r="J89" s="20">
        <f t="shared" si="9"/>
        <v>50.005</v>
      </c>
      <c r="K89" s="20">
        <f t="shared" si="9"/>
        <v>43.125</v>
      </c>
      <c r="L89" s="20">
        <f t="shared" si="9"/>
        <v>0</v>
      </c>
      <c r="M89" s="20">
        <f t="shared" si="9"/>
        <v>6.88</v>
      </c>
      <c r="N89" s="20">
        <f t="shared" si="9"/>
        <v>0</v>
      </c>
      <c r="O89" s="20">
        <f t="shared" si="9"/>
        <v>0</v>
      </c>
      <c r="P89" s="19"/>
    </row>
    <row r="90" spans="1:17" ht="24.75" customHeight="1" thickBot="1">
      <c r="A90" s="36"/>
      <c r="B90" s="138" t="s">
        <v>64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40"/>
    </row>
    <row r="91" spans="1:16" ht="94.5" customHeight="1" thickBot="1">
      <c r="A91" s="36">
        <v>17</v>
      </c>
      <c r="B91" s="132" t="s">
        <v>61</v>
      </c>
      <c r="C91" s="129" t="s">
        <v>143</v>
      </c>
      <c r="D91" s="94">
        <f>E91+G91</f>
        <v>579.6</v>
      </c>
      <c r="E91" s="94">
        <v>289.8</v>
      </c>
      <c r="F91" s="90"/>
      <c r="G91" s="94">
        <v>289.8</v>
      </c>
      <c r="H91" s="90"/>
      <c r="I91" s="90"/>
      <c r="J91" s="94">
        <v>579</v>
      </c>
      <c r="K91" s="94">
        <v>289.5</v>
      </c>
      <c r="L91" s="90"/>
      <c r="M91" s="94">
        <v>289.5</v>
      </c>
      <c r="N91" s="90"/>
      <c r="O91" s="90"/>
      <c r="P91" s="52" t="s">
        <v>124</v>
      </c>
    </row>
    <row r="92" spans="1:16" ht="24.75" customHeight="1" thickBot="1">
      <c r="A92" s="36"/>
      <c r="B92" s="18" t="s">
        <v>46</v>
      </c>
      <c r="C92" s="19"/>
      <c r="D92" s="87">
        <f>D91</f>
        <v>579.6</v>
      </c>
      <c r="E92" s="20">
        <f aca="true" t="shared" si="10" ref="E92:O92">E91</f>
        <v>289.8</v>
      </c>
      <c r="F92" s="20">
        <f t="shared" si="10"/>
        <v>0</v>
      </c>
      <c r="G92" s="20">
        <f t="shared" si="10"/>
        <v>289.8</v>
      </c>
      <c r="H92" s="20">
        <f t="shared" si="10"/>
        <v>0</v>
      </c>
      <c r="I92" s="20">
        <f t="shared" si="10"/>
        <v>0</v>
      </c>
      <c r="J92" s="20">
        <f t="shared" si="10"/>
        <v>579</v>
      </c>
      <c r="K92" s="20">
        <f t="shared" si="10"/>
        <v>289.5</v>
      </c>
      <c r="L92" s="20">
        <f t="shared" si="10"/>
        <v>0</v>
      </c>
      <c r="M92" s="20">
        <f t="shared" si="10"/>
        <v>289.5</v>
      </c>
      <c r="N92" s="20">
        <f t="shared" si="10"/>
        <v>0</v>
      </c>
      <c r="O92" s="20">
        <f t="shared" si="10"/>
        <v>0</v>
      </c>
      <c r="P92" s="19"/>
    </row>
    <row r="93" spans="1:17" ht="27" customHeight="1" thickBot="1">
      <c r="A93" s="36"/>
      <c r="B93" s="138" t="s">
        <v>65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40"/>
    </row>
    <row r="94" spans="1:16" ht="95.25" customHeight="1" thickBot="1">
      <c r="A94" s="36">
        <v>18</v>
      </c>
      <c r="B94" s="131" t="s">
        <v>61</v>
      </c>
      <c r="C94" s="129" t="s">
        <v>143</v>
      </c>
      <c r="D94" s="94">
        <v>309.12</v>
      </c>
      <c r="E94" s="94">
        <v>154.56</v>
      </c>
      <c r="F94" s="90"/>
      <c r="G94" s="94">
        <v>154.56</v>
      </c>
      <c r="H94" s="90"/>
      <c r="I94" s="90"/>
      <c r="J94" s="94">
        <v>309.12</v>
      </c>
      <c r="K94" s="94">
        <v>154.56</v>
      </c>
      <c r="L94" s="90"/>
      <c r="M94" s="94">
        <v>154.56</v>
      </c>
      <c r="N94" s="90"/>
      <c r="O94" s="90"/>
      <c r="P94" s="52" t="s">
        <v>125</v>
      </c>
    </row>
    <row r="95" spans="1:16" ht="22.5" customHeight="1" thickBot="1">
      <c r="A95" s="36"/>
      <c r="B95" s="18" t="s">
        <v>46</v>
      </c>
      <c r="C95" s="19"/>
      <c r="D95" s="87">
        <f aca="true" t="shared" si="11" ref="D95:O95">D94</f>
        <v>309.12</v>
      </c>
      <c r="E95" s="20">
        <f t="shared" si="11"/>
        <v>154.56</v>
      </c>
      <c r="F95" s="20">
        <f t="shared" si="11"/>
        <v>0</v>
      </c>
      <c r="G95" s="20">
        <f t="shared" si="11"/>
        <v>154.56</v>
      </c>
      <c r="H95" s="20">
        <f t="shared" si="11"/>
        <v>0</v>
      </c>
      <c r="I95" s="20">
        <f t="shared" si="11"/>
        <v>0</v>
      </c>
      <c r="J95" s="20">
        <f t="shared" si="11"/>
        <v>309.12</v>
      </c>
      <c r="K95" s="20">
        <f t="shared" si="11"/>
        <v>154.56</v>
      </c>
      <c r="L95" s="20">
        <f t="shared" si="11"/>
        <v>0</v>
      </c>
      <c r="M95" s="20">
        <f t="shared" si="11"/>
        <v>154.56</v>
      </c>
      <c r="N95" s="20">
        <f t="shared" si="11"/>
        <v>0</v>
      </c>
      <c r="O95" s="20">
        <f t="shared" si="11"/>
        <v>0</v>
      </c>
      <c r="P95" s="19"/>
    </row>
    <row r="96" spans="1:17" ht="41.25" customHeight="1" thickBot="1">
      <c r="A96" s="36"/>
      <c r="B96" s="138" t="s">
        <v>66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40"/>
    </row>
    <row r="97" spans="1:16" ht="93.75" customHeight="1" thickBot="1">
      <c r="A97" s="36">
        <v>19</v>
      </c>
      <c r="B97" s="132" t="s">
        <v>61</v>
      </c>
      <c r="C97" s="129" t="s">
        <v>143</v>
      </c>
      <c r="D97" s="94">
        <f>E97+G97</f>
        <v>724.5</v>
      </c>
      <c r="E97" s="94">
        <v>362.25</v>
      </c>
      <c r="F97" s="94"/>
      <c r="G97" s="94">
        <v>362.25</v>
      </c>
      <c r="H97" s="94"/>
      <c r="I97" s="94"/>
      <c r="J97" s="94">
        <f>K97+M97</f>
        <v>554.368</v>
      </c>
      <c r="K97" s="94">
        <v>277.184</v>
      </c>
      <c r="L97" s="94"/>
      <c r="M97" s="94">
        <v>277.184</v>
      </c>
      <c r="N97" s="94"/>
      <c r="O97" s="60"/>
      <c r="P97" s="52" t="s">
        <v>126</v>
      </c>
    </row>
    <row r="98" spans="1:16" ht="18.75" customHeight="1" thickBot="1">
      <c r="A98" s="79"/>
      <c r="B98" s="18" t="s">
        <v>46</v>
      </c>
      <c r="C98" s="19"/>
      <c r="D98" s="87">
        <f>SUM(D97)</f>
        <v>724.5</v>
      </c>
      <c r="E98" s="20">
        <f aca="true" t="shared" si="12" ref="E98:O98">SUM(E97)</f>
        <v>362.25</v>
      </c>
      <c r="F98" s="20">
        <f t="shared" si="12"/>
        <v>0</v>
      </c>
      <c r="G98" s="20">
        <f t="shared" si="12"/>
        <v>362.25</v>
      </c>
      <c r="H98" s="20">
        <f t="shared" si="12"/>
        <v>0</v>
      </c>
      <c r="I98" s="20">
        <f t="shared" si="12"/>
        <v>0</v>
      </c>
      <c r="J98" s="20">
        <f t="shared" si="12"/>
        <v>554.368</v>
      </c>
      <c r="K98" s="20">
        <f t="shared" si="12"/>
        <v>277.184</v>
      </c>
      <c r="L98" s="20">
        <f t="shared" si="12"/>
        <v>0</v>
      </c>
      <c r="M98" s="20">
        <f t="shared" si="12"/>
        <v>277.184</v>
      </c>
      <c r="N98" s="20">
        <f t="shared" si="12"/>
        <v>0</v>
      </c>
      <c r="O98" s="20">
        <f t="shared" si="12"/>
        <v>0</v>
      </c>
      <c r="P98" s="19"/>
    </row>
    <row r="99" spans="1:16" ht="32.25" customHeight="1" thickBot="1">
      <c r="A99" s="138" t="s">
        <v>67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0"/>
    </row>
    <row r="100" spans="1:16" ht="91.5" customHeight="1" thickBot="1">
      <c r="A100" s="36">
        <v>20</v>
      </c>
      <c r="B100" s="132" t="s">
        <v>61</v>
      </c>
      <c r="C100" s="91" t="s">
        <v>143</v>
      </c>
      <c r="D100" s="30">
        <f>E100+G100</f>
        <v>289.8</v>
      </c>
      <c r="E100" s="30">
        <v>144.9</v>
      </c>
      <c r="F100" s="30"/>
      <c r="G100" s="30">
        <v>144.9</v>
      </c>
      <c r="H100" s="30"/>
      <c r="I100" s="30"/>
      <c r="J100" s="30">
        <f>K100+M100</f>
        <v>289.8</v>
      </c>
      <c r="K100" s="30">
        <v>144.9</v>
      </c>
      <c r="L100" s="30"/>
      <c r="M100" s="30">
        <v>144.9</v>
      </c>
      <c r="N100" s="30"/>
      <c r="O100" s="30"/>
      <c r="P100" s="52" t="s">
        <v>127</v>
      </c>
    </row>
    <row r="101" spans="1:16" ht="18.75" customHeight="1" thickBot="1">
      <c r="A101" s="95"/>
      <c r="B101" s="18" t="s">
        <v>46</v>
      </c>
      <c r="C101" s="19"/>
      <c r="D101" s="87">
        <f>D100</f>
        <v>289.8</v>
      </c>
      <c r="E101" s="20">
        <f aca="true" t="shared" si="13" ref="E101:O101">E100</f>
        <v>144.9</v>
      </c>
      <c r="F101" s="20">
        <f t="shared" si="13"/>
        <v>0</v>
      </c>
      <c r="G101" s="20">
        <f t="shared" si="13"/>
        <v>144.9</v>
      </c>
      <c r="H101" s="20">
        <f t="shared" si="13"/>
        <v>0</v>
      </c>
      <c r="I101" s="20">
        <f t="shared" si="13"/>
        <v>0</v>
      </c>
      <c r="J101" s="20">
        <f t="shared" si="13"/>
        <v>289.8</v>
      </c>
      <c r="K101" s="20">
        <f t="shared" si="13"/>
        <v>144.9</v>
      </c>
      <c r="L101" s="20">
        <f t="shared" si="13"/>
        <v>0</v>
      </c>
      <c r="M101" s="20">
        <f t="shared" si="13"/>
        <v>144.9</v>
      </c>
      <c r="N101" s="20">
        <f t="shared" si="13"/>
        <v>0</v>
      </c>
      <c r="O101" s="20">
        <f t="shared" si="13"/>
        <v>0</v>
      </c>
      <c r="P101" s="19"/>
    </row>
    <row r="102" spans="1:16" ht="32.25" customHeight="1" thickBot="1">
      <c r="A102" s="138" t="s">
        <v>68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</row>
    <row r="103" spans="1:16" ht="107.25" customHeight="1" thickBot="1">
      <c r="A103" s="36">
        <v>21</v>
      </c>
      <c r="B103" s="132" t="s">
        <v>110</v>
      </c>
      <c r="C103" s="6" t="s">
        <v>150</v>
      </c>
      <c r="D103" s="6">
        <v>27.578</v>
      </c>
      <c r="E103" s="6">
        <v>27.578</v>
      </c>
      <c r="F103" s="6"/>
      <c r="G103" s="91"/>
      <c r="H103" s="6"/>
      <c r="I103" s="6"/>
      <c r="J103" s="6">
        <v>27.578</v>
      </c>
      <c r="K103" s="6">
        <v>27.578</v>
      </c>
      <c r="L103" s="6"/>
      <c r="M103" s="91"/>
      <c r="N103" s="6"/>
      <c r="O103" s="6"/>
      <c r="P103" s="46" t="s">
        <v>129</v>
      </c>
    </row>
    <row r="104" spans="1:16" ht="93" customHeight="1" thickBot="1">
      <c r="A104" s="36">
        <v>22</v>
      </c>
      <c r="B104" s="132" t="s">
        <v>61</v>
      </c>
      <c r="C104" s="91" t="s">
        <v>143</v>
      </c>
      <c r="D104" s="6">
        <f>E104+G104</f>
        <v>193.2</v>
      </c>
      <c r="E104" s="6">
        <v>96.6</v>
      </c>
      <c r="F104" s="6"/>
      <c r="G104" s="6">
        <v>96.6</v>
      </c>
      <c r="H104" s="91"/>
      <c r="I104" s="6"/>
      <c r="J104" s="6">
        <f>K104+M104</f>
        <v>190.8</v>
      </c>
      <c r="K104" s="6">
        <v>95.4</v>
      </c>
      <c r="L104" s="6"/>
      <c r="M104" s="6">
        <v>95.4</v>
      </c>
      <c r="N104" s="91"/>
      <c r="O104" s="6"/>
      <c r="P104" s="46" t="s">
        <v>128</v>
      </c>
    </row>
    <row r="105" spans="1:16" ht="18.75" customHeight="1" thickBot="1">
      <c r="A105" s="95"/>
      <c r="B105" s="18" t="s">
        <v>46</v>
      </c>
      <c r="C105" s="19"/>
      <c r="D105" s="87">
        <f>SUM(D103:D104)</f>
        <v>220.778</v>
      </c>
      <c r="E105" s="20">
        <f aca="true" t="shared" si="14" ref="E105:O105">SUM(E103:E104)</f>
        <v>124.178</v>
      </c>
      <c r="F105" s="20">
        <f t="shared" si="14"/>
        <v>0</v>
      </c>
      <c r="G105" s="20">
        <f t="shared" si="14"/>
        <v>96.6</v>
      </c>
      <c r="H105" s="20">
        <f t="shared" si="14"/>
        <v>0</v>
      </c>
      <c r="I105" s="20">
        <f t="shared" si="14"/>
        <v>0</v>
      </c>
      <c r="J105" s="20">
        <f t="shared" si="14"/>
        <v>218.37800000000001</v>
      </c>
      <c r="K105" s="20">
        <f t="shared" si="14"/>
        <v>122.97800000000001</v>
      </c>
      <c r="L105" s="20">
        <f t="shared" si="14"/>
        <v>0</v>
      </c>
      <c r="M105" s="20">
        <f t="shared" si="14"/>
        <v>95.4</v>
      </c>
      <c r="N105" s="20">
        <f t="shared" si="14"/>
        <v>0</v>
      </c>
      <c r="O105" s="20">
        <f t="shared" si="14"/>
        <v>0</v>
      </c>
      <c r="P105" s="34"/>
    </row>
    <row r="106" spans="1:16" ht="32.25" customHeight="1" thickBot="1">
      <c r="A106" s="138" t="s">
        <v>130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40"/>
    </row>
    <row r="107" spans="1:16" ht="91.5" customHeight="1" thickBot="1">
      <c r="A107" s="36">
        <v>23</v>
      </c>
      <c r="B107" s="132" t="s">
        <v>61</v>
      </c>
      <c r="C107" s="129" t="s">
        <v>143</v>
      </c>
      <c r="D107" s="59">
        <f>E107+G107</f>
        <v>77.28</v>
      </c>
      <c r="E107" s="59">
        <v>38.64</v>
      </c>
      <c r="F107" s="30"/>
      <c r="G107" s="59">
        <v>38.64</v>
      </c>
      <c r="H107" s="30"/>
      <c r="I107" s="30"/>
      <c r="J107" s="30">
        <f>K107+M107</f>
        <v>77.28</v>
      </c>
      <c r="K107" s="59">
        <v>38.64</v>
      </c>
      <c r="L107" s="30"/>
      <c r="M107" s="59">
        <v>38.64</v>
      </c>
      <c r="N107" s="30"/>
      <c r="O107" s="30"/>
      <c r="P107" s="52" t="s">
        <v>131</v>
      </c>
    </row>
    <row r="108" spans="1:16" ht="18.75" customHeight="1" thickBot="1">
      <c r="A108" s="79"/>
      <c r="B108" s="18" t="s">
        <v>46</v>
      </c>
      <c r="C108" s="19"/>
      <c r="D108" s="87">
        <f>SUM(D107)</f>
        <v>77.28</v>
      </c>
      <c r="E108" s="20">
        <f aca="true" t="shared" si="15" ref="E108:O108">SUM(E107)</f>
        <v>38.64</v>
      </c>
      <c r="F108" s="20">
        <f t="shared" si="15"/>
        <v>0</v>
      </c>
      <c r="G108" s="20">
        <f t="shared" si="15"/>
        <v>38.64</v>
      </c>
      <c r="H108" s="20">
        <f t="shared" si="15"/>
        <v>0</v>
      </c>
      <c r="I108" s="20">
        <f t="shared" si="15"/>
        <v>0</v>
      </c>
      <c r="J108" s="20">
        <f t="shared" si="15"/>
        <v>77.28</v>
      </c>
      <c r="K108" s="33">
        <f t="shared" si="15"/>
        <v>38.64</v>
      </c>
      <c r="L108" s="33">
        <f t="shared" si="15"/>
        <v>0</v>
      </c>
      <c r="M108" s="33">
        <f t="shared" si="15"/>
        <v>38.64</v>
      </c>
      <c r="N108" s="33">
        <f t="shared" si="15"/>
        <v>0</v>
      </c>
      <c r="O108" s="33">
        <f t="shared" si="15"/>
        <v>0</v>
      </c>
      <c r="P108" s="34"/>
    </row>
    <row r="109" spans="1:16" ht="32.25" customHeight="1" thickBot="1">
      <c r="A109" s="138" t="s">
        <v>132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40"/>
    </row>
    <row r="110" spans="1:16" ht="121.5" customHeight="1" thickBot="1">
      <c r="A110" s="36">
        <v>24</v>
      </c>
      <c r="B110" s="134" t="s">
        <v>110</v>
      </c>
      <c r="C110" s="51"/>
      <c r="D110" s="59">
        <f>E110+G110</f>
        <v>37.126</v>
      </c>
      <c r="E110" s="30">
        <v>18.563</v>
      </c>
      <c r="F110" s="30"/>
      <c r="G110" s="30">
        <v>18.563</v>
      </c>
      <c r="H110" s="30"/>
      <c r="I110" s="30"/>
      <c r="J110" s="30">
        <v>0</v>
      </c>
      <c r="K110" s="30">
        <v>0</v>
      </c>
      <c r="L110" s="30"/>
      <c r="M110" s="30"/>
      <c r="N110" s="30"/>
      <c r="O110" s="30"/>
      <c r="P110" s="52" t="s">
        <v>133</v>
      </c>
    </row>
    <row r="111" spans="1:16" ht="18.75" customHeight="1" thickBot="1">
      <c r="A111" s="79"/>
      <c r="B111" s="31" t="s">
        <v>46</v>
      </c>
      <c r="C111" s="32"/>
      <c r="D111" s="33">
        <f>D110</f>
        <v>37.126</v>
      </c>
      <c r="E111" s="33">
        <f aca="true" t="shared" si="16" ref="E111:O111">E110</f>
        <v>18.563</v>
      </c>
      <c r="F111" s="33">
        <f t="shared" si="16"/>
        <v>0</v>
      </c>
      <c r="G111" s="33">
        <f t="shared" si="16"/>
        <v>18.563</v>
      </c>
      <c r="H111" s="33">
        <f t="shared" si="16"/>
        <v>0</v>
      </c>
      <c r="I111" s="33">
        <f t="shared" si="16"/>
        <v>0</v>
      </c>
      <c r="J111" s="33">
        <f t="shared" si="16"/>
        <v>0</v>
      </c>
      <c r="K111" s="33">
        <f t="shared" si="16"/>
        <v>0</v>
      </c>
      <c r="L111" s="33">
        <f t="shared" si="16"/>
        <v>0</v>
      </c>
      <c r="M111" s="33">
        <f t="shared" si="16"/>
        <v>0</v>
      </c>
      <c r="N111" s="33">
        <f t="shared" si="16"/>
        <v>0</v>
      </c>
      <c r="O111" s="33">
        <f t="shared" si="16"/>
        <v>0</v>
      </c>
      <c r="P111" s="34"/>
    </row>
    <row r="112" spans="1:16" ht="32.25" customHeight="1" thickBot="1">
      <c r="A112" s="138" t="s">
        <v>134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40"/>
    </row>
    <row r="113" spans="1:16" ht="126" customHeight="1" thickBot="1">
      <c r="A113" s="36">
        <v>25</v>
      </c>
      <c r="B113" s="134" t="s">
        <v>135</v>
      </c>
      <c r="C113" s="59" t="s">
        <v>151</v>
      </c>
      <c r="D113" s="30">
        <v>479.24</v>
      </c>
      <c r="E113" s="30">
        <v>479.24</v>
      </c>
      <c r="F113" s="30"/>
      <c r="G113" s="30"/>
      <c r="H113" s="30"/>
      <c r="I113" s="30"/>
      <c r="J113" s="30">
        <v>479.24</v>
      </c>
      <c r="K113" s="30">
        <v>479.24</v>
      </c>
      <c r="L113" s="30"/>
      <c r="M113" s="30"/>
      <c r="N113" s="30"/>
      <c r="O113" s="52"/>
      <c r="P113" s="92" t="s">
        <v>137</v>
      </c>
    </row>
    <row r="114" spans="1:16" ht="123" customHeight="1" hidden="1" thickBot="1">
      <c r="A114" s="36">
        <v>26</v>
      </c>
      <c r="B114" s="92" t="s">
        <v>136</v>
      </c>
      <c r="C114" s="96" t="s">
        <v>151</v>
      </c>
      <c r="D114" s="30">
        <v>520</v>
      </c>
      <c r="E114" s="30">
        <v>520</v>
      </c>
      <c r="F114" s="30"/>
      <c r="G114" s="30">
        <v>0</v>
      </c>
      <c r="H114" s="30"/>
      <c r="I114" s="30"/>
      <c r="J114" s="30">
        <v>420.552</v>
      </c>
      <c r="K114" s="30">
        <v>420.552</v>
      </c>
      <c r="L114" s="30"/>
      <c r="M114" s="30">
        <v>0</v>
      </c>
      <c r="N114" s="30"/>
      <c r="O114" s="30"/>
      <c r="P114" s="92" t="s">
        <v>137</v>
      </c>
    </row>
    <row r="115" spans="1:16" ht="18.75" customHeight="1" hidden="1" thickBot="1">
      <c r="A115" s="79"/>
      <c r="B115" s="31" t="s">
        <v>46</v>
      </c>
      <c r="C115" s="80"/>
      <c r="D115" s="33">
        <f>SUM(D113:D114)</f>
        <v>999.24</v>
      </c>
      <c r="E115" s="33">
        <f aca="true" t="shared" si="17" ref="E115:O115">SUM(E113:E114)</f>
        <v>999.24</v>
      </c>
      <c r="F115" s="33">
        <f t="shared" si="17"/>
        <v>0</v>
      </c>
      <c r="G115" s="33">
        <f t="shared" si="17"/>
        <v>0</v>
      </c>
      <c r="H115" s="33">
        <f t="shared" si="17"/>
        <v>0</v>
      </c>
      <c r="I115" s="33">
        <f t="shared" si="17"/>
        <v>0</v>
      </c>
      <c r="J115" s="33">
        <f t="shared" si="17"/>
        <v>899.792</v>
      </c>
      <c r="K115" s="33">
        <f t="shared" si="17"/>
        <v>899.792</v>
      </c>
      <c r="L115" s="33">
        <f t="shared" si="17"/>
        <v>0</v>
      </c>
      <c r="M115" s="33">
        <f t="shared" si="17"/>
        <v>0</v>
      </c>
      <c r="N115" s="33">
        <f t="shared" si="17"/>
        <v>0</v>
      </c>
      <c r="O115" s="33">
        <f t="shared" si="17"/>
        <v>0</v>
      </c>
      <c r="P115" s="81"/>
    </row>
    <row r="116" spans="1:16" ht="18" customHeight="1" thickBot="1">
      <c r="A116" s="144" t="s">
        <v>69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6"/>
    </row>
    <row r="117" spans="1:16" s="14" customFormat="1" ht="183.75" customHeight="1" thickBot="1">
      <c r="A117" s="99">
        <v>27</v>
      </c>
      <c r="B117" s="134" t="s">
        <v>139</v>
      </c>
      <c r="C117" s="30" t="s">
        <v>140</v>
      </c>
      <c r="D117" s="30">
        <v>1900</v>
      </c>
      <c r="E117" s="30">
        <v>1900</v>
      </c>
      <c r="F117" s="30"/>
      <c r="G117" s="30"/>
      <c r="H117" s="30"/>
      <c r="I117" s="30"/>
      <c r="J117" s="30">
        <f>K117</f>
        <v>1896.72</v>
      </c>
      <c r="K117" s="30">
        <v>1896.72</v>
      </c>
      <c r="L117" s="30"/>
      <c r="M117" s="30"/>
      <c r="N117" s="30"/>
      <c r="O117" s="30"/>
      <c r="P117" s="92" t="s">
        <v>142</v>
      </c>
    </row>
    <row r="118" spans="1:16" ht="157.5" customHeight="1" thickBot="1">
      <c r="A118" s="99">
        <v>28</v>
      </c>
      <c r="B118" s="134" t="s">
        <v>141</v>
      </c>
      <c r="C118" s="30" t="s">
        <v>140</v>
      </c>
      <c r="D118" s="30">
        <v>1400</v>
      </c>
      <c r="E118" s="30">
        <v>1400</v>
      </c>
      <c r="F118" s="30">
        <v>0</v>
      </c>
      <c r="G118" s="30"/>
      <c r="H118" s="30"/>
      <c r="I118" s="30"/>
      <c r="J118" s="30">
        <f>K118</f>
        <v>1398.875</v>
      </c>
      <c r="K118" s="30">
        <v>1398.875</v>
      </c>
      <c r="L118" s="30">
        <v>0</v>
      </c>
      <c r="M118" s="30"/>
      <c r="N118" s="30"/>
      <c r="O118" s="30"/>
      <c r="P118" s="92" t="s">
        <v>142</v>
      </c>
    </row>
    <row r="119" spans="1:16" ht="204" customHeight="1" hidden="1" thickBot="1">
      <c r="A119" s="99"/>
      <c r="B119" s="46"/>
      <c r="C119" s="102"/>
      <c r="D119" s="101"/>
      <c r="E119" s="101"/>
      <c r="F119" s="100"/>
      <c r="G119" s="100"/>
      <c r="H119" s="100"/>
      <c r="I119" s="100"/>
      <c r="J119" s="101"/>
      <c r="K119" s="101"/>
      <c r="L119" s="100"/>
      <c r="M119" s="100"/>
      <c r="N119" s="100"/>
      <c r="O119" s="100"/>
      <c r="P119" s="103"/>
    </row>
    <row r="120" spans="1:16" ht="16.5" customHeight="1" thickBot="1">
      <c r="A120" s="82" t="s">
        <v>70</v>
      </c>
      <c r="B120" s="97" t="s">
        <v>46</v>
      </c>
      <c r="C120" s="97"/>
      <c r="D120" s="104">
        <f>D119+D117+D118</f>
        <v>3300</v>
      </c>
      <c r="E120" s="114">
        <f aca="true" t="shared" si="18" ref="E120:O120">E117+E118+E119</f>
        <v>3300</v>
      </c>
      <c r="F120" s="114">
        <f t="shared" si="18"/>
        <v>0</v>
      </c>
      <c r="G120" s="114">
        <f t="shared" si="18"/>
        <v>0</v>
      </c>
      <c r="H120" s="114">
        <f t="shared" si="18"/>
        <v>0</v>
      </c>
      <c r="I120" s="114">
        <f t="shared" si="18"/>
        <v>0</v>
      </c>
      <c r="J120" s="105">
        <f t="shared" si="18"/>
        <v>3295.5950000000003</v>
      </c>
      <c r="K120" s="114">
        <f t="shared" si="18"/>
        <v>3295.5950000000003</v>
      </c>
      <c r="L120" s="114">
        <f t="shared" si="18"/>
        <v>0</v>
      </c>
      <c r="M120" s="114">
        <f t="shared" si="18"/>
        <v>0</v>
      </c>
      <c r="N120" s="114">
        <f t="shared" si="18"/>
        <v>0</v>
      </c>
      <c r="O120" s="114">
        <f t="shared" si="18"/>
        <v>0</v>
      </c>
      <c r="P120" s="35"/>
    </row>
    <row r="121" spans="1:16" ht="16.5" customHeight="1" thickBot="1">
      <c r="A121" s="83"/>
      <c r="B121" s="98" t="s">
        <v>138</v>
      </c>
      <c r="C121" s="84"/>
      <c r="D121" s="113">
        <f aca="true" t="shared" si="19" ref="D121:O121">D120+D115+D111+D108+D105+D101+D98+D95+D92+D89+D86+D83+D79+D76+D72+D69+D66+D63+D60</f>
        <v>10516.815</v>
      </c>
      <c r="E121" s="113">
        <f t="shared" si="19"/>
        <v>8200.719000000001</v>
      </c>
      <c r="F121" s="113">
        <f t="shared" si="19"/>
        <v>0</v>
      </c>
      <c r="G121" s="113">
        <f t="shared" si="19"/>
        <v>2315.246</v>
      </c>
      <c r="H121" s="113">
        <f t="shared" si="19"/>
        <v>0</v>
      </c>
      <c r="I121" s="113">
        <f t="shared" si="19"/>
        <v>0</v>
      </c>
      <c r="J121" s="113">
        <f t="shared" si="19"/>
        <v>9105.601</v>
      </c>
      <c r="K121" s="113">
        <f t="shared" si="19"/>
        <v>7130.166000000001</v>
      </c>
      <c r="L121" s="113">
        <f t="shared" si="19"/>
        <v>0</v>
      </c>
      <c r="M121" s="113">
        <f t="shared" si="19"/>
        <v>1975.431</v>
      </c>
      <c r="N121" s="113">
        <f t="shared" si="19"/>
        <v>0</v>
      </c>
      <c r="O121" s="113">
        <f t="shared" si="19"/>
        <v>0</v>
      </c>
      <c r="P121" s="85"/>
    </row>
    <row r="122" spans="1:16" ht="23.2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1:16" ht="8.2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1:16" ht="15.75">
      <c r="A124" s="148" t="s">
        <v>13</v>
      </c>
      <c r="B124" s="148"/>
      <c r="C124" s="148"/>
      <c r="D124" s="148"/>
      <c r="E124" s="148"/>
      <c r="F124" s="148"/>
      <c r="G124" s="148"/>
      <c r="H124" s="148"/>
      <c r="I124" s="148"/>
      <c r="J124" s="86"/>
      <c r="K124" s="86"/>
      <c r="L124" s="86"/>
      <c r="M124" s="86"/>
      <c r="N124" s="86"/>
      <c r="O124" s="86"/>
      <c r="P124" s="86"/>
    </row>
    <row r="125" spans="1:16" ht="14.25" customHeight="1" thickBot="1">
      <c r="A125" s="86"/>
      <c r="B125" s="44"/>
      <c r="C125" s="44"/>
      <c r="D125" s="44"/>
      <c r="E125" s="44"/>
      <c r="F125" s="44"/>
      <c r="G125" s="44"/>
      <c r="H125" s="44"/>
      <c r="I125" s="44"/>
      <c r="J125" s="44"/>
      <c r="K125" s="115" t="s">
        <v>14</v>
      </c>
      <c r="L125" s="44"/>
      <c r="M125" s="86"/>
      <c r="N125" s="86"/>
      <c r="O125" s="86"/>
      <c r="P125" s="86"/>
    </row>
    <row r="126" spans="1:16" ht="16.5" customHeight="1" thickBot="1">
      <c r="A126" s="86"/>
      <c r="B126" s="141" t="s">
        <v>27</v>
      </c>
      <c r="C126" s="142"/>
      <c r="D126" s="142"/>
      <c r="E126" s="143"/>
      <c r="F126" s="141" t="s">
        <v>15</v>
      </c>
      <c r="G126" s="142"/>
      <c r="H126" s="143"/>
      <c r="I126" s="141" t="s">
        <v>28</v>
      </c>
      <c r="J126" s="142"/>
      <c r="K126" s="143"/>
      <c r="L126" s="44"/>
      <c r="M126" s="86"/>
      <c r="N126" s="86"/>
      <c r="O126" s="86"/>
      <c r="P126" s="86"/>
    </row>
    <row r="127" spans="1:16" ht="32.25" customHeight="1" thickBot="1">
      <c r="A127" s="86"/>
      <c r="B127" s="136" t="s">
        <v>16</v>
      </c>
      <c r="C127" s="136" t="s">
        <v>17</v>
      </c>
      <c r="D127" s="116" t="s">
        <v>17</v>
      </c>
      <c r="E127" s="135" t="s">
        <v>18</v>
      </c>
      <c r="F127" s="135" t="s">
        <v>16</v>
      </c>
      <c r="G127" s="135" t="s">
        <v>17</v>
      </c>
      <c r="H127" s="137" t="s">
        <v>18</v>
      </c>
      <c r="I127" s="135" t="s">
        <v>16</v>
      </c>
      <c r="J127" s="135" t="s">
        <v>17</v>
      </c>
      <c r="K127" s="135" t="s">
        <v>18</v>
      </c>
      <c r="L127" s="44"/>
      <c r="M127" s="86"/>
      <c r="N127" s="86"/>
      <c r="O127" s="86"/>
      <c r="P127" s="86"/>
    </row>
    <row r="128" spans="1:16" ht="16.5" thickBot="1">
      <c r="A128" s="86"/>
      <c r="B128" s="117">
        <f>SUM(C128:E128)</f>
        <v>8200.719000000001</v>
      </c>
      <c r="C128" s="118"/>
      <c r="D128" s="119"/>
      <c r="E128" s="120">
        <f>E121</f>
        <v>8200.719000000001</v>
      </c>
      <c r="F128" s="118">
        <f>SUM(G128:H128)</f>
        <v>7130.166000000001</v>
      </c>
      <c r="G128" s="118"/>
      <c r="H128" s="118">
        <f>K121</f>
        <v>7130.166000000001</v>
      </c>
      <c r="I128" s="118">
        <f>B128-F128</f>
        <v>1070.5529999999999</v>
      </c>
      <c r="J128" s="118"/>
      <c r="K128" s="118">
        <f>E128-H128</f>
        <v>1070.5529999999999</v>
      </c>
      <c r="L128" s="44"/>
      <c r="M128" s="86"/>
      <c r="N128" s="86"/>
      <c r="O128" s="86"/>
      <c r="P128" s="86"/>
    </row>
  </sheetData>
  <sheetProtection/>
  <mergeCells count="81">
    <mergeCell ref="M1:N1"/>
    <mergeCell ref="A2:P2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3:P13"/>
    <mergeCell ref="C14:P14"/>
    <mergeCell ref="C15:P15"/>
    <mergeCell ref="C16:P16"/>
    <mergeCell ref="C17:P17"/>
    <mergeCell ref="C18:P18"/>
    <mergeCell ref="C19:P19"/>
    <mergeCell ref="C20:P20"/>
    <mergeCell ref="C22:P22"/>
    <mergeCell ref="C23:P23"/>
    <mergeCell ref="C24:P24"/>
    <mergeCell ref="C25:P25"/>
    <mergeCell ref="C26:P26"/>
    <mergeCell ref="C21:P21"/>
    <mergeCell ref="C27:P27"/>
    <mergeCell ref="C28:P28"/>
    <mergeCell ref="C29:P29"/>
    <mergeCell ref="C30:P30"/>
    <mergeCell ref="C31:P31"/>
    <mergeCell ref="C32:P32"/>
    <mergeCell ref="C33:P33"/>
    <mergeCell ref="C34:P34"/>
    <mergeCell ref="C35:P35"/>
    <mergeCell ref="C36:P36"/>
    <mergeCell ref="C37:P37"/>
    <mergeCell ref="C38:P38"/>
    <mergeCell ref="C39:P39"/>
    <mergeCell ref="C40:P40"/>
    <mergeCell ref="C42:P42"/>
    <mergeCell ref="C43:P43"/>
    <mergeCell ref="B44:P44"/>
    <mergeCell ref="C45:P45"/>
    <mergeCell ref="C41:P41"/>
    <mergeCell ref="B47:P47"/>
    <mergeCell ref="B48:P48"/>
    <mergeCell ref="A50:A52"/>
    <mergeCell ref="B50:B52"/>
    <mergeCell ref="C50:C52"/>
    <mergeCell ref="D50:I50"/>
    <mergeCell ref="J50:O50"/>
    <mergeCell ref="P50:P52"/>
    <mergeCell ref="D51:D52"/>
    <mergeCell ref="E51:I51"/>
    <mergeCell ref="B84:Q84"/>
    <mergeCell ref="J51:J52"/>
    <mergeCell ref="K51:O51"/>
    <mergeCell ref="A53:P53"/>
    <mergeCell ref="A54:P54"/>
    <mergeCell ref="A61:P61"/>
    <mergeCell ref="A64:P64"/>
    <mergeCell ref="A124:I124"/>
    <mergeCell ref="A67:P67"/>
    <mergeCell ref="A70:P70"/>
    <mergeCell ref="A99:P99"/>
    <mergeCell ref="A102:P102"/>
    <mergeCell ref="A106:P106"/>
    <mergeCell ref="A109:P109"/>
    <mergeCell ref="B73:Q73"/>
    <mergeCell ref="B77:Q77"/>
    <mergeCell ref="B80:Q80"/>
    <mergeCell ref="B87:Q87"/>
    <mergeCell ref="B90:Q90"/>
    <mergeCell ref="B93:Q93"/>
    <mergeCell ref="B96:Q96"/>
    <mergeCell ref="B126:E126"/>
    <mergeCell ref="F126:H126"/>
    <mergeCell ref="I126:K126"/>
    <mergeCell ref="A112:P112"/>
    <mergeCell ref="A116:P116"/>
    <mergeCell ref="A122:P122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59" r:id="rId1"/>
  <rowBreaks count="4" manualBreakCount="4">
    <brk id="43" max="16" man="1"/>
    <brk id="58" max="16" man="1"/>
    <brk id="101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="80" zoomScaleSheetLayoutView="80" zoomScalePageLayoutView="0" workbookViewId="0" topLeftCell="A13">
      <selection activeCell="J21" sqref="J2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23.00390625" style="1" customWidth="1"/>
    <col min="4" max="4" width="31.8515625" style="1" customWidth="1"/>
    <col min="5" max="5" width="9.140625" style="1" customWidth="1"/>
    <col min="6" max="6" width="12.28125" style="1" bestFit="1" customWidth="1"/>
    <col min="7" max="7" width="11.57421875" style="1" bestFit="1" customWidth="1"/>
    <col min="8" max="8" width="9.28125" style="1" bestFit="1" customWidth="1"/>
    <col min="9" max="9" width="10.57421875" style="1" bestFit="1" customWidth="1"/>
    <col min="10" max="10" width="11.8515625" style="1" customWidth="1"/>
    <col min="11" max="11" width="9.28125" style="1" bestFit="1" customWidth="1"/>
    <col min="12" max="12" width="13.14062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185" t="s">
        <v>32</v>
      </c>
      <c r="O1" s="185"/>
    </row>
    <row r="2" spans="1:15" ht="30" customHeight="1">
      <c r="A2" s="186" t="s">
        <v>72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ht="16.5" thickBot="1">
      <c r="O3" s="11" t="s">
        <v>19</v>
      </c>
    </row>
    <row r="4" spans="1:15" ht="21" customHeight="1">
      <c r="A4" s="187" t="s">
        <v>0</v>
      </c>
      <c r="B4" s="198" t="s">
        <v>29</v>
      </c>
      <c r="C4" s="201" t="s">
        <v>20</v>
      </c>
      <c r="D4" s="201" t="s">
        <v>75</v>
      </c>
      <c r="E4" s="201" t="s">
        <v>21</v>
      </c>
      <c r="F4" s="192" t="s">
        <v>73</v>
      </c>
      <c r="G4" s="192"/>
      <c r="H4" s="192"/>
      <c r="I4" s="192"/>
      <c r="J4" s="192"/>
      <c r="K4" s="192"/>
      <c r="L4" s="192"/>
      <c r="M4" s="192"/>
      <c r="N4" s="192"/>
      <c r="O4" s="203" t="s">
        <v>76</v>
      </c>
    </row>
    <row r="5" spans="1:15" ht="16.5" customHeight="1">
      <c r="A5" s="188"/>
      <c r="B5" s="199"/>
      <c r="C5" s="190"/>
      <c r="D5" s="190"/>
      <c r="E5" s="190"/>
      <c r="F5" s="190" t="s">
        <v>74</v>
      </c>
      <c r="G5" s="190" t="s">
        <v>15</v>
      </c>
      <c r="H5" s="190" t="s">
        <v>22</v>
      </c>
      <c r="I5" s="202" t="s">
        <v>23</v>
      </c>
      <c r="J5" s="202"/>
      <c r="K5" s="202"/>
      <c r="L5" s="202"/>
      <c r="M5" s="202"/>
      <c r="N5" s="202"/>
      <c r="O5" s="204"/>
    </row>
    <row r="6" spans="1:15" ht="138" customHeight="1" thickBot="1">
      <c r="A6" s="189"/>
      <c r="B6" s="200"/>
      <c r="C6" s="191"/>
      <c r="D6" s="191"/>
      <c r="E6" s="191"/>
      <c r="F6" s="191"/>
      <c r="G6" s="191"/>
      <c r="H6" s="191"/>
      <c r="I6" s="41" t="s">
        <v>41</v>
      </c>
      <c r="J6" s="41" t="s">
        <v>24</v>
      </c>
      <c r="K6" s="41" t="s">
        <v>22</v>
      </c>
      <c r="L6" s="41" t="s">
        <v>30</v>
      </c>
      <c r="M6" s="41" t="s">
        <v>31</v>
      </c>
      <c r="N6" s="41" t="s">
        <v>25</v>
      </c>
      <c r="O6" s="205"/>
    </row>
    <row r="7" spans="1:15" ht="16.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40">
        <v>15</v>
      </c>
    </row>
    <row r="8" spans="1:15" ht="47.25" customHeight="1">
      <c r="A8" s="196" t="s">
        <v>5</v>
      </c>
      <c r="B8" s="181" t="s">
        <v>71</v>
      </c>
      <c r="C8" s="181" t="s">
        <v>77</v>
      </c>
      <c r="D8" s="37" t="s">
        <v>78</v>
      </c>
      <c r="E8" s="194" t="s">
        <v>45</v>
      </c>
      <c r="F8" s="62">
        <v>1218.55</v>
      </c>
      <c r="G8" s="63">
        <v>713.72</v>
      </c>
      <c r="H8" s="63">
        <f aca="true" t="shared" si="0" ref="H8:H13">G8*100/F8</f>
        <v>58.57125271839482</v>
      </c>
      <c r="I8" s="62"/>
      <c r="J8" s="62">
        <v>713.72</v>
      </c>
      <c r="K8" s="63">
        <f aca="true" t="shared" si="1" ref="K8:K24">J8*100/G8</f>
        <v>100</v>
      </c>
      <c r="L8" s="63"/>
      <c r="M8" s="68"/>
      <c r="N8" s="68"/>
      <c r="O8" s="183">
        <v>7360</v>
      </c>
    </row>
    <row r="9" spans="1:15" ht="23.25" customHeight="1">
      <c r="A9" s="197"/>
      <c r="B9" s="182"/>
      <c r="C9" s="182"/>
      <c r="D9" s="37" t="s">
        <v>79</v>
      </c>
      <c r="E9" s="195"/>
      <c r="F9" s="63">
        <v>917.7</v>
      </c>
      <c r="G9" s="63">
        <f>J9+M9</f>
        <v>700.22</v>
      </c>
      <c r="H9" s="63">
        <f t="shared" si="0"/>
        <v>76.30162362427808</v>
      </c>
      <c r="I9" s="63"/>
      <c r="J9" s="63">
        <v>350.11</v>
      </c>
      <c r="K9" s="63">
        <f t="shared" si="1"/>
        <v>50</v>
      </c>
      <c r="L9" s="63"/>
      <c r="M9" s="63">
        <v>350.11</v>
      </c>
      <c r="N9" s="69"/>
      <c r="O9" s="184"/>
    </row>
    <row r="10" spans="1:15" ht="18.75" customHeight="1">
      <c r="A10" s="197"/>
      <c r="B10" s="182"/>
      <c r="C10" s="182"/>
      <c r="D10" s="37" t="s">
        <v>80</v>
      </c>
      <c r="E10" s="195"/>
      <c r="F10" s="63">
        <v>917.7</v>
      </c>
      <c r="G10" s="65">
        <f>J10+M10</f>
        <v>844.22</v>
      </c>
      <c r="H10" s="65">
        <f t="shared" si="0"/>
        <v>91.99302604336928</v>
      </c>
      <c r="I10" s="63"/>
      <c r="J10" s="63">
        <v>422.11</v>
      </c>
      <c r="K10" s="65">
        <f t="shared" si="1"/>
        <v>50</v>
      </c>
      <c r="L10" s="65"/>
      <c r="M10" s="63">
        <v>422.11</v>
      </c>
      <c r="N10" s="69"/>
      <c r="O10" s="184"/>
    </row>
    <row r="11" spans="1:15" ht="21.75" customHeight="1">
      <c r="A11" s="197"/>
      <c r="B11" s="182"/>
      <c r="C11" s="182"/>
      <c r="D11" s="37" t="s">
        <v>81</v>
      </c>
      <c r="E11" s="195"/>
      <c r="F11" s="63">
        <v>107.25</v>
      </c>
      <c r="G11" s="63">
        <v>99.8</v>
      </c>
      <c r="H11" s="64">
        <f t="shared" si="0"/>
        <v>93.05361305361305</v>
      </c>
      <c r="I11" s="63"/>
      <c r="J11" s="63">
        <v>99.8</v>
      </c>
      <c r="K11" s="65">
        <f t="shared" si="1"/>
        <v>100</v>
      </c>
      <c r="L11" s="65"/>
      <c r="M11" s="63">
        <v>0</v>
      </c>
      <c r="N11" s="69"/>
      <c r="O11" s="184"/>
    </row>
    <row r="12" spans="1:15" ht="18.75" customHeight="1">
      <c r="A12" s="197"/>
      <c r="B12" s="182"/>
      <c r="C12" s="182"/>
      <c r="D12" s="37" t="s">
        <v>82</v>
      </c>
      <c r="E12" s="195"/>
      <c r="F12" s="63">
        <v>52.126</v>
      </c>
      <c r="G12" s="63">
        <f aca="true" t="shared" si="2" ref="G12:G18">M12+J12</f>
        <v>46</v>
      </c>
      <c r="H12" s="64">
        <f t="shared" si="0"/>
        <v>88.247707478034</v>
      </c>
      <c r="I12" s="63"/>
      <c r="J12" s="63">
        <v>23</v>
      </c>
      <c r="K12" s="63">
        <f t="shared" si="1"/>
        <v>50</v>
      </c>
      <c r="L12" s="63"/>
      <c r="M12" s="63">
        <v>23</v>
      </c>
      <c r="N12" s="69"/>
      <c r="O12" s="184"/>
    </row>
    <row r="13" spans="1:15" ht="19.5" customHeight="1">
      <c r="A13" s="197"/>
      <c r="B13" s="182"/>
      <c r="C13" s="182"/>
      <c r="D13" s="37" t="s">
        <v>83</v>
      </c>
      <c r="E13" s="195"/>
      <c r="F13" s="63">
        <v>337.75</v>
      </c>
      <c r="G13" s="63">
        <f t="shared" si="2"/>
        <v>87.75</v>
      </c>
      <c r="H13" s="64">
        <f t="shared" si="0"/>
        <v>25.980754996299037</v>
      </c>
      <c r="I13" s="69"/>
      <c r="J13" s="63">
        <v>63</v>
      </c>
      <c r="K13" s="63">
        <f t="shared" si="1"/>
        <v>71.7948717948718</v>
      </c>
      <c r="L13" s="63"/>
      <c r="M13" s="63">
        <v>24.75</v>
      </c>
      <c r="N13" s="69"/>
      <c r="O13" s="184"/>
    </row>
    <row r="14" spans="1:15" ht="20.25" customHeight="1">
      <c r="A14" s="197"/>
      <c r="B14" s="182"/>
      <c r="C14" s="182"/>
      <c r="D14" s="37" t="s">
        <v>84</v>
      </c>
      <c r="E14" s="195"/>
      <c r="F14" s="63">
        <v>28.995</v>
      </c>
      <c r="G14" s="63">
        <f t="shared" si="2"/>
        <v>28.995</v>
      </c>
      <c r="H14" s="64">
        <f aca="true" t="shared" si="3" ref="H14:H26">G14*100/F14</f>
        <v>100</v>
      </c>
      <c r="I14" s="69"/>
      <c r="J14" s="63">
        <v>24.75</v>
      </c>
      <c r="K14" s="65">
        <f t="shared" si="1"/>
        <v>85.35954474909467</v>
      </c>
      <c r="L14" s="65"/>
      <c r="M14" s="63">
        <v>4.245</v>
      </c>
      <c r="N14" s="69"/>
      <c r="O14" s="184"/>
    </row>
    <row r="15" spans="1:15" ht="20.25" customHeight="1">
      <c r="A15" s="197"/>
      <c r="B15" s="182"/>
      <c r="C15" s="182"/>
      <c r="D15" s="54" t="s">
        <v>88</v>
      </c>
      <c r="E15" s="195"/>
      <c r="F15" s="65">
        <v>999.24</v>
      </c>
      <c r="G15" s="65">
        <f>J15+M15</f>
        <v>899.792</v>
      </c>
      <c r="H15" s="66">
        <f>G15*100/F15</f>
        <v>90.04763620351467</v>
      </c>
      <c r="I15" s="65"/>
      <c r="J15" s="65">
        <v>899.792</v>
      </c>
      <c r="K15" s="63">
        <f>J15*100/G15</f>
        <v>100</v>
      </c>
      <c r="L15" s="63"/>
      <c r="M15" s="65">
        <v>0</v>
      </c>
      <c r="N15" s="70"/>
      <c r="O15" s="184"/>
    </row>
    <row r="16" spans="1:15" ht="20.25" customHeight="1">
      <c r="A16" s="197"/>
      <c r="B16" s="182"/>
      <c r="C16" s="182"/>
      <c r="D16" s="37" t="s">
        <v>48</v>
      </c>
      <c r="E16" s="195"/>
      <c r="F16" s="63">
        <v>71.55</v>
      </c>
      <c r="G16" s="63">
        <f t="shared" si="2"/>
        <v>71.55</v>
      </c>
      <c r="H16" s="64">
        <f>G16*100/F16</f>
        <v>100</v>
      </c>
      <c r="I16" s="69"/>
      <c r="J16" s="63">
        <v>47.4</v>
      </c>
      <c r="K16" s="65">
        <f t="shared" si="1"/>
        <v>66.24737945492663</v>
      </c>
      <c r="L16" s="65"/>
      <c r="M16" s="63">
        <v>24.15</v>
      </c>
      <c r="N16" s="69"/>
      <c r="O16" s="184"/>
    </row>
    <row r="17" spans="1:15" ht="20.25" customHeight="1">
      <c r="A17" s="197"/>
      <c r="B17" s="182"/>
      <c r="C17" s="182"/>
      <c r="D17" s="37" t="s">
        <v>49</v>
      </c>
      <c r="E17" s="195"/>
      <c r="F17" s="63">
        <v>241.5</v>
      </c>
      <c r="G17" s="63">
        <f t="shared" si="2"/>
        <v>240</v>
      </c>
      <c r="H17" s="64">
        <f t="shared" si="3"/>
        <v>99.37888198757764</v>
      </c>
      <c r="I17" s="69"/>
      <c r="J17" s="63">
        <v>120</v>
      </c>
      <c r="K17" s="63">
        <f t="shared" si="1"/>
        <v>50</v>
      </c>
      <c r="L17" s="63"/>
      <c r="M17" s="63">
        <v>120</v>
      </c>
      <c r="N17" s="69"/>
      <c r="O17" s="184"/>
    </row>
    <row r="18" spans="1:15" ht="20.25" customHeight="1">
      <c r="A18" s="197"/>
      <c r="B18" s="182"/>
      <c r="C18" s="182"/>
      <c r="D18" s="54" t="s">
        <v>85</v>
      </c>
      <c r="E18" s="195"/>
      <c r="F18" s="65">
        <v>86.25</v>
      </c>
      <c r="G18" s="63">
        <f t="shared" si="2"/>
        <v>50.005</v>
      </c>
      <c r="H18" s="66">
        <f>G18*100/F18</f>
        <v>57.9768115942029</v>
      </c>
      <c r="I18" s="70"/>
      <c r="J18" s="65">
        <v>43.125</v>
      </c>
      <c r="K18" s="63">
        <f t="shared" si="1"/>
        <v>86.24137586241375</v>
      </c>
      <c r="L18" s="63"/>
      <c r="M18" s="65">
        <v>6.88</v>
      </c>
      <c r="N18" s="70"/>
      <c r="O18" s="184"/>
    </row>
    <row r="19" spans="1:15" ht="20.25" customHeight="1">
      <c r="A19" s="197"/>
      <c r="B19" s="182"/>
      <c r="C19" s="182"/>
      <c r="D19" s="54" t="s">
        <v>50</v>
      </c>
      <c r="E19" s="195"/>
      <c r="F19" s="65">
        <v>579.6</v>
      </c>
      <c r="G19" s="65">
        <f aca="true" t="shared" si="4" ref="G19:G26">J19+M19</f>
        <v>579</v>
      </c>
      <c r="H19" s="66">
        <f t="shared" si="3"/>
        <v>99.89648033126294</v>
      </c>
      <c r="I19" s="65"/>
      <c r="J19" s="65">
        <v>289.5</v>
      </c>
      <c r="K19" s="65">
        <f t="shared" si="1"/>
        <v>50</v>
      </c>
      <c r="L19" s="65"/>
      <c r="M19" s="65">
        <v>289.5</v>
      </c>
      <c r="N19" s="70"/>
      <c r="O19" s="184"/>
    </row>
    <row r="20" spans="1:15" ht="20.25" customHeight="1">
      <c r="A20" s="197"/>
      <c r="B20" s="182"/>
      <c r="C20" s="182"/>
      <c r="D20" s="54" t="s">
        <v>51</v>
      </c>
      <c r="E20" s="195"/>
      <c r="F20" s="65">
        <v>309.12</v>
      </c>
      <c r="G20" s="65">
        <f t="shared" si="4"/>
        <v>309.12</v>
      </c>
      <c r="H20" s="66">
        <f t="shared" si="3"/>
        <v>100</v>
      </c>
      <c r="I20" s="65"/>
      <c r="J20" s="65">
        <v>154.56</v>
      </c>
      <c r="K20" s="65">
        <f t="shared" si="1"/>
        <v>50</v>
      </c>
      <c r="L20" s="65"/>
      <c r="M20" s="65">
        <v>154.56</v>
      </c>
      <c r="N20" s="70"/>
      <c r="O20" s="184"/>
    </row>
    <row r="21" spans="1:15" ht="20.25" customHeight="1">
      <c r="A21" s="197"/>
      <c r="B21" s="182"/>
      <c r="C21" s="182"/>
      <c r="D21" s="54" t="s">
        <v>52</v>
      </c>
      <c r="E21" s="195"/>
      <c r="F21" s="65">
        <v>724.5</v>
      </c>
      <c r="G21" s="65">
        <f>J21+M21</f>
        <v>554.368</v>
      </c>
      <c r="H21" s="66">
        <f t="shared" si="3"/>
        <v>76.51732229123535</v>
      </c>
      <c r="I21" s="65"/>
      <c r="J21" s="65">
        <v>277.184</v>
      </c>
      <c r="K21" s="63">
        <f t="shared" si="1"/>
        <v>50</v>
      </c>
      <c r="L21" s="63"/>
      <c r="M21" s="65">
        <v>277.184</v>
      </c>
      <c r="N21" s="70"/>
      <c r="O21" s="184"/>
    </row>
    <row r="22" spans="1:15" ht="20.25" customHeight="1">
      <c r="A22" s="197"/>
      <c r="B22" s="182"/>
      <c r="C22" s="182"/>
      <c r="D22" s="54" t="s">
        <v>53</v>
      </c>
      <c r="E22" s="195"/>
      <c r="F22" s="65">
        <v>289.8</v>
      </c>
      <c r="G22" s="65">
        <f t="shared" si="4"/>
        <v>289.8</v>
      </c>
      <c r="H22" s="66">
        <f t="shared" si="3"/>
        <v>100</v>
      </c>
      <c r="I22" s="65"/>
      <c r="J22" s="65">
        <v>144.9</v>
      </c>
      <c r="K22" s="63">
        <f t="shared" si="1"/>
        <v>50</v>
      </c>
      <c r="L22" s="63"/>
      <c r="M22" s="65">
        <v>144.9</v>
      </c>
      <c r="N22" s="70"/>
      <c r="O22" s="184"/>
    </row>
    <row r="23" spans="1:15" ht="33.75" customHeight="1">
      <c r="A23" s="197"/>
      <c r="B23" s="182"/>
      <c r="C23" s="182"/>
      <c r="D23" s="54" t="s">
        <v>54</v>
      </c>
      <c r="E23" s="195"/>
      <c r="F23" s="65">
        <v>220.778</v>
      </c>
      <c r="G23" s="65">
        <f t="shared" si="4"/>
        <v>218.378</v>
      </c>
      <c r="H23" s="66">
        <f t="shared" si="3"/>
        <v>98.9129351656415</v>
      </c>
      <c r="I23" s="65"/>
      <c r="J23" s="65">
        <v>122.978</v>
      </c>
      <c r="K23" s="65">
        <f t="shared" si="1"/>
        <v>56.31428074256564</v>
      </c>
      <c r="L23" s="65"/>
      <c r="M23" s="65">
        <v>95.4</v>
      </c>
      <c r="N23" s="70"/>
      <c r="O23" s="184"/>
    </row>
    <row r="24" spans="1:15" ht="18.75" customHeight="1">
      <c r="A24" s="197"/>
      <c r="B24" s="182"/>
      <c r="C24" s="182"/>
      <c r="D24" s="54" t="s">
        <v>86</v>
      </c>
      <c r="E24" s="195"/>
      <c r="F24" s="65">
        <v>77.28</v>
      </c>
      <c r="G24" s="65">
        <f t="shared" si="4"/>
        <v>77.28</v>
      </c>
      <c r="H24" s="66">
        <f t="shared" si="3"/>
        <v>100</v>
      </c>
      <c r="I24" s="65"/>
      <c r="J24" s="65">
        <v>38.64</v>
      </c>
      <c r="K24" s="65">
        <f t="shared" si="1"/>
        <v>50</v>
      </c>
      <c r="L24" s="65"/>
      <c r="M24" s="65">
        <v>38.64</v>
      </c>
      <c r="N24" s="70"/>
      <c r="O24" s="184"/>
    </row>
    <row r="25" spans="1:15" ht="21" customHeight="1">
      <c r="A25" s="197"/>
      <c r="B25" s="182"/>
      <c r="C25" s="182"/>
      <c r="D25" s="54" t="s">
        <v>87</v>
      </c>
      <c r="E25" s="195"/>
      <c r="F25" s="65">
        <v>37.126</v>
      </c>
      <c r="G25" s="65">
        <f t="shared" si="4"/>
        <v>0</v>
      </c>
      <c r="H25" s="66">
        <f t="shared" si="3"/>
        <v>0</v>
      </c>
      <c r="I25" s="65"/>
      <c r="J25" s="65">
        <v>0</v>
      </c>
      <c r="K25" s="63">
        <v>0</v>
      </c>
      <c r="L25" s="63"/>
      <c r="M25" s="65">
        <v>0</v>
      </c>
      <c r="N25" s="70"/>
      <c r="O25" s="184"/>
    </row>
    <row r="26" spans="1:15" ht="28.5" customHeight="1" thickBot="1">
      <c r="A26" s="197"/>
      <c r="B26" s="182"/>
      <c r="C26" s="182"/>
      <c r="D26" s="54" t="s">
        <v>42</v>
      </c>
      <c r="E26" s="195"/>
      <c r="F26" s="65">
        <v>3300</v>
      </c>
      <c r="G26" s="65">
        <f t="shared" si="4"/>
        <v>3295.595</v>
      </c>
      <c r="H26" s="66">
        <f t="shared" si="3"/>
        <v>99.86651515151515</v>
      </c>
      <c r="I26" s="65"/>
      <c r="J26" s="65">
        <v>3295.595</v>
      </c>
      <c r="K26" s="66">
        <f>J26*100/G26</f>
        <v>100</v>
      </c>
      <c r="L26" s="70"/>
      <c r="M26" s="65">
        <v>0</v>
      </c>
      <c r="N26" s="70"/>
      <c r="O26" s="184"/>
    </row>
    <row r="27" spans="1:16" ht="16.5" thickBot="1">
      <c r="A27" s="38"/>
      <c r="B27" s="39" t="s">
        <v>26</v>
      </c>
      <c r="C27" s="39"/>
      <c r="D27" s="39"/>
      <c r="E27" s="39"/>
      <c r="F27" s="104">
        <f>SUM(F8:F26)</f>
        <v>10516.815</v>
      </c>
      <c r="G27" s="67">
        <f>SUM(G8:G26)</f>
        <v>9105.592999999999</v>
      </c>
      <c r="H27" s="67">
        <f>G27*100/F27</f>
        <v>86.58127959843354</v>
      </c>
      <c r="I27" s="67">
        <f>SUM(I8:I26)</f>
        <v>0</v>
      </c>
      <c r="J27" s="67">
        <f>SUM(J8:J26)</f>
        <v>7130.164000000001</v>
      </c>
      <c r="K27" s="71">
        <f>J27*100/G27</f>
        <v>78.30532289330306</v>
      </c>
      <c r="L27" s="67">
        <f>SUM(L8:L26)</f>
        <v>0</v>
      </c>
      <c r="M27" s="67">
        <f>SUM(M8:M26)</f>
        <v>1975.429</v>
      </c>
      <c r="N27" s="67">
        <f>SUM(N8:N26)</f>
        <v>0</v>
      </c>
      <c r="O27" s="35">
        <f>SUM(O8:O26)</f>
        <v>7360</v>
      </c>
      <c r="P27" s="14"/>
    </row>
    <row r="28" spans="1:16" ht="21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1:16" ht="15.75">
      <c r="A29" s="5"/>
      <c r="B29" s="5"/>
      <c r="C29" s="5"/>
      <c r="D29" s="5"/>
      <c r="E29" s="5"/>
      <c r="F29" s="37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7" ht="15">
      <c r="A30" s="12"/>
      <c r="G30" s="7"/>
    </row>
    <row r="31" ht="15">
      <c r="J31" s="8"/>
    </row>
    <row r="32" spans="6:9" ht="15">
      <c r="F32" s="8"/>
      <c r="G32" s="8"/>
      <c r="I32" s="9"/>
    </row>
    <row r="33" spans="6:9" ht="15">
      <c r="F33" s="8"/>
      <c r="G33" s="8"/>
      <c r="I33" s="9"/>
    </row>
    <row r="34" spans="6:9" ht="15">
      <c r="F34" s="8"/>
      <c r="G34" s="8"/>
      <c r="I34" s="9"/>
    </row>
    <row r="35" spans="6:9" ht="15">
      <c r="F35" s="8"/>
      <c r="G35" s="8"/>
      <c r="I35" s="9"/>
    </row>
    <row r="36" spans="6:9" ht="15">
      <c r="F36" s="8"/>
      <c r="G36" s="8"/>
      <c r="I36" s="9"/>
    </row>
    <row r="37" spans="6:9" ht="15">
      <c r="F37" s="8"/>
      <c r="G37" s="8"/>
      <c r="I37" s="9"/>
    </row>
    <row r="38" spans="6:10" ht="15">
      <c r="F38" s="8"/>
      <c r="J38" s="8"/>
    </row>
    <row r="39" ht="15">
      <c r="F39" s="8"/>
    </row>
    <row r="40" ht="15">
      <c r="F40" s="8"/>
    </row>
    <row r="41" spans="6:7" ht="15">
      <c r="F41" s="8"/>
      <c r="G41" s="10"/>
    </row>
    <row r="43" ht="15">
      <c r="F43" s="10"/>
    </row>
  </sheetData>
  <sheetProtection/>
  <mergeCells count="19">
    <mergeCell ref="A28:P28"/>
    <mergeCell ref="E8:E26"/>
    <mergeCell ref="A8:A26"/>
    <mergeCell ref="B4:B6"/>
    <mergeCell ref="C4:C6"/>
    <mergeCell ref="D4:D6"/>
    <mergeCell ref="E4:E6"/>
    <mergeCell ref="H5:H6"/>
    <mergeCell ref="I5:N5"/>
    <mergeCell ref="O4:O6"/>
    <mergeCell ref="B8:B26"/>
    <mergeCell ref="C8:C26"/>
    <mergeCell ref="O8:O26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NGO-OPERATOR2</cp:lastModifiedBy>
  <cp:lastPrinted>2024-01-31T12:07:48Z</cp:lastPrinted>
  <dcterms:created xsi:type="dcterms:W3CDTF">2018-02-22T12:01:13Z</dcterms:created>
  <dcterms:modified xsi:type="dcterms:W3CDTF">2024-01-31T15:14:52Z</dcterms:modified>
  <cp:category/>
  <cp:version/>
  <cp:contentType/>
  <cp:contentStatus/>
</cp:coreProperties>
</file>